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0" windowWidth="15480" windowHeight="11640"/>
  </bookViews>
  <sheets>
    <sheet name="Список планів" sheetId="5" r:id="rId1"/>
    <sheet name="Тип процедури" sheetId="11" r:id="rId2"/>
    <sheet name="Валюти" sheetId="6" r:id="rId3"/>
    <sheet name="Рік" sheetId="7" r:id="rId4"/>
    <sheet name="Початок проведення закупівлі" sheetId="8" r:id="rId5"/>
    <sheet name="КЕКВ" sheetId="9" r:id="rId6"/>
  </sheets>
  <calcPr calcId="162913"/>
</workbook>
</file>

<file path=xl/calcChain.xml><?xml version="1.0" encoding="utf-8"?>
<calcChain xmlns="http://schemas.openxmlformats.org/spreadsheetml/2006/main">
  <c r="G138" i="5" l="1"/>
  <c r="A36" i="8"/>
  <c r="A35" i="8"/>
  <c r="A34" i="8"/>
  <c r="A33" i="8"/>
  <c r="A32" i="8"/>
  <c r="A31" i="8"/>
  <c r="A30" i="8"/>
  <c r="A29" i="8"/>
  <c r="A28" i="8"/>
  <c r="A27" i="8"/>
  <c r="A26" i="8"/>
  <c r="A25" i="8"/>
  <c r="A13" i="8"/>
  <c r="A12" i="8"/>
  <c r="A11" i="8"/>
  <c r="A10" i="8"/>
  <c r="A9" i="8"/>
  <c r="A8" i="8"/>
  <c r="A7" i="8"/>
  <c r="A6" i="8"/>
  <c r="A5" i="8"/>
  <c r="A4" i="8"/>
  <c r="A3" i="8"/>
  <c r="A2" i="8"/>
  <c r="A24" i="8"/>
  <c r="A23" i="8"/>
  <c r="A22" i="8"/>
  <c r="A21" i="8"/>
  <c r="A20" i="8"/>
  <c r="A19" i="8"/>
  <c r="A18" i="8"/>
  <c r="A17" i="8"/>
  <c r="A16" i="8"/>
  <c r="A15" i="8"/>
  <c r="A14" i="8"/>
  <c r="A1" i="8"/>
  <c r="A3" i="7"/>
  <c r="A1" i="7"/>
  <c r="A2" i="7"/>
</calcChain>
</file>

<file path=xl/sharedStrings.xml><?xml version="1.0" encoding="utf-8"?>
<sst xmlns="http://schemas.openxmlformats.org/spreadsheetml/2006/main" count="910" uniqueCount="380">
  <si>
    <t>Примітки</t>
  </si>
  <si>
    <t>Орієнтовний початок проведення процедури закупівлі</t>
  </si>
  <si>
    <t>Без застосування електронної системи</t>
  </si>
  <si>
    <t>Допорогові закупівлі</t>
  </si>
  <si>
    <t>open_belowThreshold</t>
  </si>
  <si>
    <t>Відкриті торги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</si>
  <si>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</si>
  <si>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</si>
  <si>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</si>
  <si>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англ.мовою</t>
  </si>
  <si>
    <t>open_aboveThresholdEU</t>
  </si>
  <si>
    <t>Звіт про укладений договір</t>
  </si>
  <si>
    <t>limited_reporting</t>
  </si>
  <si>
    <t>Переговорна процедура</t>
  </si>
  <si>
    <t>limited_negotiation</t>
  </si>
  <si>
    <t>Переговорна процедура, скорочена</t>
  </si>
  <si>
    <t>limited_negotiation.quick</t>
  </si>
  <si>
    <t>UAH</t>
  </si>
  <si>
    <t>USD</t>
  </si>
  <si>
    <t>EUR</t>
  </si>
  <si>
    <t>RUB</t>
  </si>
  <si>
    <t>GBP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</si>
  <si>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</si>
  <si>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</si>
  <si>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</si>
  <si>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</si>
  <si>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</si>
  <si>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</si>
  <si>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</si>
  <si>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</si>
  <si>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</si>
  <si>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</si>
  <si>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</si>
  <si>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</si>
  <si>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</si>
  <si>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</si>
  <si>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</si>
  <si>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</si>
  <si>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</si>
  <si>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</si>
  <si>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</si>
  <si>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</si>
  <si>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</si>
  <si>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</si>
  <si>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</si>
  <si>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</si>
  <si>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</si>
  <si>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</si>
  <si>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</si>
  <si>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</si>
  <si>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</si>
  <si>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</si>
  <si>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</si>
  <si>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</si>
  <si>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</si>
  <si>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</si>
  <si>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</si>
  <si>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</si>
  <si>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</si>
  <si>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</si>
  <si>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</si>
  <si>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</si>
  <si>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</si>
  <si>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</si>
  <si>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</si>
  <si>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</si>
  <si>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</si>
  <si>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</si>
  <si>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</si>
  <si>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</si>
  <si>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</si>
  <si>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</si>
  <si>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</si>
  <si>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</si>
  <si>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</si>
  <si>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Поточні видатки</t>
  </si>
  <si>
    <t>Капітальні видатки</t>
  </si>
  <si>
    <t>Нерозподілені видатки</t>
  </si>
  <si>
    <t>Конкурентний діалог</t>
  </si>
  <si>
    <t>open_competitiveDialogueUA</t>
  </si>
  <si>
    <t>Конкурентний діалог з публікацією англ. мовою</t>
  </si>
  <si>
    <t>open_competitiveDialogueEU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</si>
  <si>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</si>
  <si>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</si>
  <si>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</si>
  <si>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</si>
  <si>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</si>
  <si>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</si>
  <si>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</si>
  <si>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Рік проведення процедури</t>
  </si>
  <si>
    <t xml:space="preserve">Ідентифікатор проекту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</si>
  <si>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</si>
  <si>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</si>
  <si>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</si>
  <si>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</si>
  <si>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</si>
  <si>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</si>
  <si>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</si>
  <si>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</si>
  <si>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</si>
  <si>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</si>
  <si>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</si>
  <si>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</si>
  <si>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</si>
  <si>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Трубопроводи та супутні вироби</t>
  </si>
  <si>
    <t>44160000-9</t>
  </si>
  <si>
    <t>Природний газ  ГОСТ 5542-87</t>
  </si>
  <si>
    <t>Послуги з розподілу газу</t>
  </si>
  <si>
    <t xml:space="preserve">Транспортування природного газу </t>
  </si>
  <si>
    <t xml:space="preserve">Теплова енергія </t>
  </si>
  <si>
    <t xml:space="preserve">Оренда котельні </t>
  </si>
  <si>
    <t xml:space="preserve">Електроенергія </t>
  </si>
  <si>
    <t>Водопостачання</t>
  </si>
  <si>
    <t xml:space="preserve"> Магістральний газ   09121200-5, пропан і бутан   0912 2000-0</t>
  </si>
  <si>
    <t>Бензин 09132000-3, дизельне паливо 09134000-7</t>
  </si>
  <si>
    <t xml:space="preserve"> Мастильні засоби</t>
  </si>
  <si>
    <t xml:space="preserve"> Гравій, пісок, щебінь і наповнюв. Глина вогнетривка</t>
  </si>
  <si>
    <t xml:space="preserve"> Сіль таблетована, СІЛЬ ТЕХНІЧНА </t>
  </si>
  <si>
    <t xml:space="preserve"> Шліф шкірка. круги відрізі, інше. Скло. Скловолокно</t>
  </si>
  <si>
    <t xml:space="preserve"> Олія рицинова. Молоко</t>
  </si>
  <si>
    <t xml:space="preserve"> Косарки</t>
  </si>
  <si>
    <t xml:space="preserve"> Спеціальний робочий одяг та аксесуари до нього</t>
  </si>
  <si>
    <t xml:space="preserve"> Спецодяг та аксесуари, Рукавиці робочі, краги Навушники шумозахисні</t>
  </si>
  <si>
    <t xml:space="preserve"> Спецвзуття, чоботи</t>
  </si>
  <si>
    <t xml:space="preserve"> Мішки та пакети</t>
  </si>
  <si>
    <t xml:space="preserve"> Мішковина, льонволокно,Гумові вироби. Пластмас вироби .Поліетиленові мішки та пакети для сміття</t>
  </si>
  <si>
    <t xml:space="preserve"> Друкована продукція</t>
  </si>
  <si>
    <t xml:space="preserve"> Промислові гази</t>
  </si>
  <si>
    <t>Основні неорганічні та органічні хімічні речовини</t>
  </si>
  <si>
    <t>Аміак 25% чда, амоній хлористий. Агрохімія</t>
  </si>
  <si>
    <t>Капролон 30,50мл</t>
  </si>
  <si>
    <t>Клеї. Змазка сіліконова,вд-40,змазка проникна інше. Інгібітор корозії, марка А, хімпрод.PURO TECH11.15</t>
  </si>
  <si>
    <t>Офісне устаткування та приладдя різне. Лічильна та обчисл техніка. Комп’ютерне обладнання та приладдя</t>
  </si>
  <si>
    <t>Електродвигуни, генератори, трансформатори</t>
  </si>
  <si>
    <t>Електророзподільна та контрольна апаратура</t>
  </si>
  <si>
    <t>Ізольовані дроти та кабелі</t>
  </si>
  <si>
    <t>Акумулятори, гальванічні елементи</t>
  </si>
  <si>
    <t>Освітлювальне обладнання та ел.лампи</t>
  </si>
  <si>
    <t xml:space="preserve">Електричне обладнання і апаратура </t>
  </si>
  <si>
    <t>Електронне, електромеханічне і електротехнічне обладнання</t>
  </si>
  <si>
    <t>Модуль GSM з модемом, моб телефон. Мережеве обладнання. Мережі, телефони. облад передачі даних</t>
  </si>
  <si>
    <t>Скальпель мед. Медикаманти. Мило. рушники, туалет папір. Скляний посуд лабораторного, с-г, фарм.призн</t>
  </si>
  <si>
    <t>Частини та приладдя до транспор засобів і їх двигунів. Таль, знак дорожній, сигнальна стрічка</t>
  </si>
  <si>
    <t xml:space="preserve">Протипожежне, рятувальне і захисне обладнання Прилад контрольно-монтажний(індикатор) </t>
  </si>
  <si>
    <t>Трубка імпульсна 15х2,8мм. Волосінь  для мотокоси</t>
  </si>
  <si>
    <t>GPS моніторинг</t>
  </si>
  <si>
    <t>Штангенциркуль, рівень  інше</t>
  </si>
  <si>
    <t>Лічильні прилади (термопари ітд)</t>
  </si>
  <si>
    <t>Лічильники води, газу, манометри</t>
  </si>
  <si>
    <t>Аналізатори диму, хроматографи ітд</t>
  </si>
  <si>
    <t>Прилади виявлення газу, автомобільні прилади</t>
  </si>
  <si>
    <t xml:space="preserve">Лічильники </t>
  </si>
  <si>
    <t>Обладнання для керування виробничими процесами</t>
  </si>
  <si>
    <t>Стільці, сидіння. Пр для чищення і полір. Столи, шафи. Кухонне приладдя, товари для дому та господарства. Різальні інструменти. Канцелярське приладдя. Текстильні вироби. Електричні побутові прилади</t>
  </si>
  <si>
    <t>Насоси та компресори</t>
  </si>
  <si>
    <t>Арматура трубопровідна, крани, вентилі, клапани та подібні пристрої</t>
  </si>
  <si>
    <t>Колінвали,  розподільні вали, зубчаті колеса</t>
  </si>
  <si>
    <t>Опалювальні елементи мн-120еко</t>
  </si>
  <si>
    <t>Гідравлічний ручний штабелер</t>
  </si>
  <si>
    <t>Теплообмінники</t>
  </si>
  <si>
    <t>Кутова шліфмашинка. Інструмент для паяння. Частини та приладдя до верстата</t>
  </si>
  <si>
    <t>Апарат для дистилювання,фільтрування та  ректифікації. Термостат рідинний тср-0105. Змішувачі</t>
  </si>
  <si>
    <t>Гідравлічне обладнання . Електричні інструменти</t>
  </si>
  <si>
    <t>Конструкційні матеріал цегла, цемент, асфальт, плитка</t>
  </si>
  <si>
    <t>Гофрований  рукав, гнучкі труби</t>
  </si>
  <si>
    <t>Плити, листи, стрічка, фольга</t>
  </si>
  <si>
    <t>Фанера, пінопласт, цвяхи</t>
  </si>
  <si>
    <t>Вікна, двері та сукупні вироби</t>
  </si>
  <si>
    <t>Вироби з дроту</t>
  </si>
  <si>
    <t>Кабеля та супутня продукція</t>
  </si>
  <si>
    <t>Будівельні прути стрижні та дроти</t>
  </si>
  <si>
    <t xml:space="preserve">Вироби для ванної кімнати та кухні </t>
  </si>
  <si>
    <t>Будівельні товари</t>
  </si>
  <si>
    <t>Підшипники</t>
  </si>
  <si>
    <t xml:space="preserve">Чавун кругляк </t>
  </si>
  <si>
    <t>Шланг пожежний</t>
  </si>
  <si>
    <t>Знаряддя Пружини Замки, ключі та петлі Кріпильні деталі Ланцюги</t>
  </si>
  <si>
    <t>Балони</t>
  </si>
  <si>
    <t>Фарби Мастики, шпаклівки, замазки та розчинники</t>
  </si>
  <si>
    <t>Вапняк, гіпс, крейда</t>
  </si>
  <si>
    <t>Будівництво трубопроводів</t>
  </si>
  <si>
    <t>Електромонтажні роботи</t>
  </si>
  <si>
    <t>Капітальний ремонт і реставрація</t>
  </si>
  <si>
    <t>Операційні системи</t>
  </si>
  <si>
    <t xml:space="preserve">Сервери </t>
  </si>
  <si>
    <t>Мови програмування</t>
  </si>
  <si>
    <t>Послуги з ремонту та обслуговування автомобілів</t>
  </si>
  <si>
    <t xml:space="preserve">ТО і ремонт офісної техніки </t>
  </si>
  <si>
    <t>Послуги і ремонт персональних комп’ютерів</t>
  </si>
  <si>
    <t>Тех обслуговування і ремонт газових лічильників, газоаналізаторів</t>
  </si>
  <si>
    <t>Павірка та калібрування засобів вимірювальної техніки в ЦСМ.</t>
  </si>
  <si>
    <t>Послуги з ремонту і технічного обслуговування техніки</t>
  </si>
  <si>
    <t>ТО вогнегасників</t>
  </si>
  <si>
    <t>Послуги з ремонту і технічного обслуговування електричного і механічного устаткування</t>
  </si>
  <si>
    <t>Встановлення навігаційного обладнання</t>
  </si>
  <si>
    <t>Послуги  обслуговування наземних видів транспорту</t>
  </si>
  <si>
    <t>Пошта, кур’єрські послуги. Послуги телефонного зв’язку та передачі даних. Відображення мнемосхеми на орендованому сервері</t>
  </si>
  <si>
    <t>Повірка лічильників електроенергії</t>
  </si>
  <si>
    <t xml:space="preserve">Страхування автотранспорту.та орендованого майна </t>
  </si>
  <si>
    <t>Послуги з архітектурного проектування</t>
  </si>
  <si>
    <t>Архітектурні, інженерні та планувальні послуги</t>
  </si>
  <si>
    <t>Обстеження технічного стану конструкцій будівель</t>
  </si>
  <si>
    <t>Послуги з інженерного проектування</t>
  </si>
  <si>
    <t xml:space="preserve">Експертні послуги </t>
  </si>
  <si>
    <t>Науково-технічні послуги в галузі інженерії</t>
  </si>
  <si>
    <t xml:space="preserve">Послуги з нагляду за виконанням будівельних робіт </t>
  </si>
  <si>
    <t>Послуги з технічного огляду автомобілів та випробувань</t>
  </si>
  <si>
    <t>Розробка ПЗ</t>
  </si>
  <si>
    <t>Підтримка ПЗ</t>
  </si>
  <si>
    <t>Послуги пов’язані з програмним забезпеченням</t>
  </si>
  <si>
    <t xml:space="preserve">Послуга аналіз цін на буд ресурси </t>
  </si>
  <si>
    <t>Послуги провайдерів</t>
  </si>
  <si>
    <t>Модернізація комп’ютерів</t>
  </si>
  <si>
    <t xml:space="preserve">Загальні державні послуги </t>
  </si>
  <si>
    <t>Охорона котелень</t>
  </si>
  <si>
    <t>Юридичні послуги,повязані з оформленням і засвідченням документів. Послуги пов’язані з друком</t>
  </si>
  <si>
    <t xml:space="preserve">Послуги автошкіл </t>
  </si>
  <si>
    <t>Навчання персоналу ,атестація зварників</t>
  </si>
  <si>
    <t>Навчальні засоби</t>
  </si>
  <si>
    <t>Послуги в сфері професійної підготовки</t>
  </si>
  <si>
    <t xml:space="preserve">Підвищення кваліфікації </t>
  </si>
  <si>
    <t>Послуги у сфері охорони здоров’я</t>
  </si>
  <si>
    <t>Стоки</t>
  </si>
  <si>
    <t>Сміття</t>
  </si>
  <si>
    <t>Утилізація люмінісцентних ламп. Послуги із забезпечення екологічної безпеки. Послуги   з чищення офісного обладнання</t>
  </si>
  <si>
    <t>Ідентифікація щодо  визначення потенційної небезпеки котелень</t>
  </si>
  <si>
    <t>пункт 5 частини 4 ст.2 ЗУ "Про публічні закупівлі"</t>
  </si>
  <si>
    <t>пункт 2 частини 4 ст.2 ЗУ "Про публічні закупівлі"</t>
  </si>
  <si>
    <t>абзац 2,3 частини 1 статті 2 ЗУ "Про публічні закупівлі"</t>
  </si>
  <si>
    <t>09120000-6</t>
  </si>
  <si>
    <t>65210000-8</t>
  </si>
  <si>
    <t>60300000-1</t>
  </si>
  <si>
    <t>09320000-8</t>
  </si>
  <si>
    <t>70200000-3</t>
  </si>
  <si>
    <t>09310000-5</t>
  </si>
  <si>
    <t>41100000-0</t>
  </si>
  <si>
    <t>09130000-9</t>
  </si>
  <si>
    <t>09210000-4</t>
  </si>
  <si>
    <t>14200000-3</t>
  </si>
  <si>
    <t>14400000-5</t>
  </si>
  <si>
    <t>14800000-9</t>
  </si>
  <si>
    <t>15000000-8</t>
  </si>
  <si>
    <t>16310000-1</t>
  </si>
  <si>
    <t>18100000-0</t>
  </si>
  <si>
    <t>18400000-3</t>
  </si>
  <si>
    <t>18830000-6</t>
  </si>
  <si>
    <t>18930000-7</t>
  </si>
  <si>
    <t>19000000-6</t>
  </si>
  <si>
    <t>22000000-0</t>
  </si>
  <si>
    <t>24110000-8</t>
  </si>
  <si>
    <t>24300000-7</t>
  </si>
  <si>
    <t>24400000-8</t>
  </si>
  <si>
    <t>24560000-7</t>
  </si>
  <si>
    <t>24900000-3</t>
  </si>
  <si>
    <t>30000000-9</t>
  </si>
  <si>
    <t>31100000-7</t>
  </si>
  <si>
    <t>31200000-8</t>
  </si>
  <si>
    <t>31300000-9</t>
  </si>
  <si>
    <t>31400000-0</t>
  </si>
  <si>
    <t>31500000-1</t>
  </si>
  <si>
    <t>31600000-2</t>
  </si>
  <si>
    <t>31700000-3</t>
  </si>
  <si>
    <t>32000000-3</t>
  </si>
  <si>
    <t>33000000-0</t>
  </si>
  <si>
    <t>34000000-7</t>
  </si>
  <si>
    <t>35100000-5</t>
  </si>
  <si>
    <t>37000000-8</t>
  </si>
  <si>
    <t>38110000-9</t>
  </si>
  <si>
    <t>38330000-7</t>
  </si>
  <si>
    <t>38410000-2</t>
  </si>
  <si>
    <t>38420000-5</t>
  </si>
  <si>
    <t>38430000-8</t>
  </si>
  <si>
    <t>38540000-2</t>
  </si>
  <si>
    <t>38550000-5</t>
  </si>
  <si>
    <t>38810000-6</t>
  </si>
  <si>
    <t>39000000-2</t>
  </si>
  <si>
    <t>42120000-6</t>
  </si>
  <si>
    <t>42130000-9</t>
  </si>
  <si>
    <t>42140000-2</t>
  </si>
  <si>
    <t>42160000-8</t>
  </si>
  <si>
    <t>42410000-3</t>
  </si>
  <si>
    <t>42510000-4</t>
  </si>
  <si>
    <t>42600000-2</t>
  </si>
  <si>
    <t>42900000-5</t>
  </si>
  <si>
    <t>43000000-3</t>
  </si>
  <si>
    <t>44110000-4</t>
  </si>
  <si>
    <t>44140000-3</t>
  </si>
  <si>
    <t>44170000-2</t>
  </si>
  <si>
    <t>44190000-8</t>
  </si>
  <si>
    <t>44220000-8</t>
  </si>
  <si>
    <t>44310000-6</t>
  </si>
  <si>
    <t>44320000-9</t>
  </si>
  <si>
    <t>44330000-2</t>
  </si>
  <si>
    <t>44410000-7</t>
  </si>
  <si>
    <t>44420000-0</t>
  </si>
  <si>
    <t>44440000-6</t>
  </si>
  <si>
    <t>44470000-5</t>
  </si>
  <si>
    <t>44480000-8</t>
  </si>
  <si>
    <t>44500000-5</t>
  </si>
  <si>
    <t>44610000-9</t>
  </si>
  <si>
    <t>44800000-8</t>
  </si>
  <si>
    <t>44920000-5</t>
  </si>
  <si>
    <t>45230000-8</t>
  </si>
  <si>
    <t>45310000-3</t>
  </si>
  <si>
    <t>45450000-6</t>
  </si>
  <si>
    <t>Пакети програмного забезпечення для створення документів</t>
  </si>
  <si>
    <t>Пакети програмного забезпечення для роботи з графікою та зображенням</t>
  </si>
  <si>
    <t>Пакети програмного забезпечення для управління діловими операціями</t>
  </si>
  <si>
    <t>Система баз даних</t>
  </si>
  <si>
    <t>Пакети програмного забезпечення для захисту від вірусів</t>
  </si>
  <si>
    <t>Пакети програмного забезпечення для запису на носії інформації</t>
  </si>
  <si>
    <t>Пакети програмного забезпечення для резервного копіювання чи відновлення даних</t>
  </si>
  <si>
    <t>48310000-4</t>
  </si>
  <si>
    <t>48320000-7</t>
  </si>
  <si>
    <t>48400000-2</t>
  </si>
  <si>
    <t>48610000-7</t>
  </si>
  <si>
    <t>48620000-0</t>
  </si>
  <si>
    <t>48710000-8</t>
  </si>
  <si>
    <t>48750000-0</t>
  </si>
  <si>
    <t>48760000-3</t>
  </si>
  <si>
    <t>48820000-2</t>
  </si>
  <si>
    <t>48980000-1</t>
  </si>
  <si>
    <t>50110000-9</t>
  </si>
  <si>
    <t>50310000-1</t>
  </si>
  <si>
    <t>50320000-4</t>
  </si>
  <si>
    <t>50410000-2</t>
  </si>
  <si>
    <t>50430000-8</t>
  </si>
  <si>
    <t>50530000-9</t>
  </si>
  <si>
    <t>50610000-4</t>
  </si>
  <si>
    <t>50710000-5</t>
  </si>
  <si>
    <t>51240000-6</t>
  </si>
  <si>
    <t>63710000-9</t>
  </si>
  <si>
    <t>64210000-1</t>
  </si>
  <si>
    <t>65500000-8</t>
  </si>
  <si>
    <t>66500000-5</t>
  </si>
  <si>
    <t>71220000-6</t>
  </si>
  <si>
    <t>71240000-2</t>
  </si>
  <si>
    <t>71310000-4</t>
  </si>
  <si>
    <t>71320000-7</t>
  </si>
  <si>
    <t>71330000-0</t>
  </si>
  <si>
    <t>71350000-6</t>
  </si>
  <si>
    <t>71520000-9</t>
  </si>
  <si>
    <t>71630000-3</t>
  </si>
  <si>
    <t>72210000-0</t>
  </si>
  <si>
    <t>72250000-2</t>
  </si>
  <si>
    <t>72260000-5</t>
  </si>
  <si>
    <t>72310000-1</t>
  </si>
  <si>
    <t>72410000-7</t>
  </si>
  <si>
    <t>72540000-2</t>
  </si>
  <si>
    <t>75110000-0</t>
  </si>
  <si>
    <t>75240000-0</t>
  </si>
  <si>
    <t>79000000-4</t>
  </si>
  <si>
    <t>80410000-1</t>
  </si>
  <si>
    <t>80510000-2</t>
  </si>
  <si>
    <t>80520000-5</t>
  </si>
  <si>
    <t>80530000-8</t>
  </si>
  <si>
    <t>80570000-0</t>
  </si>
  <si>
    <t>85140000-2</t>
  </si>
  <si>
    <t>90430000-0</t>
  </si>
  <si>
    <t>90510000-5</t>
  </si>
  <si>
    <t>90000000-7</t>
  </si>
  <si>
    <t>98110000-7</t>
  </si>
  <si>
    <t>РІЧНИЙ ПЛАН ДКП "ЛУЦЬКТЕПЛО" НА 2018 РІК ІЗ ВНЕСЕНИМИ ЗМІНАМИ</t>
  </si>
  <si>
    <t>01.01.2018</t>
  </si>
  <si>
    <t>01.02.2018</t>
  </si>
  <si>
    <t>60210000-3</t>
  </si>
  <si>
    <t>Послуги з перевезень громадським залізничним транспортом</t>
  </si>
  <si>
    <t>01.01.2019</t>
  </si>
  <si>
    <t>43260000-3</t>
  </si>
  <si>
    <t>Механічні лопати, екскаватори та ковшові навантажувачі, гірнича техніка</t>
  </si>
  <si>
    <t>43830000-0</t>
  </si>
  <si>
    <t>Електричні інструменти</t>
  </si>
  <si>
    <t>01.01.2020</t>
  </si>
  <si>
    <t>31730000-2</t>
  </si>
  <si>
    <t>Електротехнічне обладнання</t>
  </si>
  <si>
    <t>31710000-6</t>
  </si>
  <si>
    <t>Електронне обладнання</t>
  </si>
  <si>
    <t>18210000-4</t>
  </si>
  <si>
    <t>01.08.2018</t>
  </si>
  <si>
    <t xml:space="preserve">  Пальта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</si>
</sst>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dd\.mm\.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3"/>
      <name val="Arial Cyr"/>
      <family val="2"/>
      <charset val="204"/>
    </font>
    <font>
      <b/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tabSelected="1" topLeftCell="A109" workbookViewId="0">
      <selection activeCell="H138" sqref="H138"/>
    </sheetView>
  </sheetViews>
  <sheetFormatPr defaultRowHeight="15" x14ac:dyDescent="0.25"/>
  <cols>
    <col min="1" max="1" width="27.28515625" customWidth="1"/>
    <col min="2" max="2" width="14.5703125" customWidth="1"/>
    <col min="3" max="3" width="28.140625" style="1" customWidth="1"/>
    <col min="4" max="4" width="23.85546875" customWidth="1"/>
    <col min="5" max="5" width="21.28515625" style="3" customWidth="1"/>
    <col min="6" max="6" width="24.28515625" style="3" customWidth="1"/>
    <col min="7" max="7" width="24.28515625" style="9" customWidth="1"/>
    <col min="8" max="8" width="23.42578125" style="3" customWidth="1"/>
    <col min="9" max="9" width="21.7109375" style="3" customWidth="1"/>
    <col min="10" max="10" width="43.42578125" style="3" customWidth="1"/>
    <col min="11" max="11" width="20.7109375" style="3" customWidth="1"/>
    <col min="12" max="12" width="64.7109375" style="2" customWidth="1"/>
    <col min="13" max="13" width="18.85546875" customWidth="1"/>
  </cols>
  <sheetData>
    <row r="1" spans="1:13" ht="72" customHeight="1" x14ac:dyDescent="0.25">
      <c r="A1" s="12" t="s">
        <v>362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6" customFormat="1" ht="77.650000000000006" customHeight="1" x14ac:dyDescent="0.25">
      <c r="A2" s="5" t="s">
        <v>82</v>
      </c>
      <c r="B2" s="5" t="s">
        <v>83</v>
      </c>
      <c r="C2" s="5" t="s">
        <v>84</v>
      </c>
      <c r="D2" s="5" t="s">
        <v>85</v>
      </c>
      <c r="E2" s="5" t="s">
        <v>85</v>
      </c>
      <c r="F2" s="5" t="s">
        <v>85</v>
      </c>
      <c r="G2" s="10" t="s">
        <v>86</v>
      </c>
      <c r="H2" s="5" t="s">
        <v>87</v>
      </c>
      <c r="I2" s="5" t="s">
        <v>88</v>
      </c>
      <c r="J2" s="5" t="s">
        <v>1</v>
      </c>
      <c r="K2" s="5" t="s">
        <v>89</v>
      </c>
      <c r="L2" s="5" t="s">
        <v>0</v>
      </c>
      <c r="M2" s="5" t="s">
        <v>90</v>
      </c>
    </row>
    <row r="3" spans="1:13" s="6" customFormat="1" ht="12.75" customHeight="1" x14ac:dyDescent="0.25">
      <c r="A3" s="7" t="s">
        <v>91</v>
      </c>
      <c r="B3" s="7" t="s">
        <v>92</v>
      </c>
      <c r="C3" s="7" t="s">
        <v>93</v>
      </c>
      <c r="D3" s="8" t="s">
        <v>94</v>
      </c>
      <c r="E3" s="8" t="s">
        <v>95</v>
      </c>
      <c r="F3" s="8" t="s">
        <v>96</v>
      </c>
      <c r="G3" s="8" t="s">
        <v>97</v>
      </c>
      <c r="H3" s="8" t="s">
        <v>98</v>
      </c>
      <c r="I3" s="8" t="s">
        <v>99</v>
      </c>
      <c r="J3" s="8" t="s">
        <v>100</v>
      </c>
      <c r="K3" s="8" t="s">
        <v>101</v>
      </c>
      <c r="L3" s="8" t="s">
        <v>102</v>
      </c>
      <c r="M3" s="8" t="s">
        <v>103</v>
      </c>
    </row>
    <row r="4" spans="1:13" x14ac:dyDescent="0.25">
      <c r="A4" t="s">
        <v>105</v>
      </c>
      <c r="C4" s="11" t="s">
        <v>104</v>
      </c>
      <c r="G4" s="9">
        <v>26099000</v>
      </c>
      <c r="H4" s="3" t="s">
        <v>17</v>
      </c>
      <c r="I4" s="3" t="s">
        <v>5</v>
      </c>
      <c r="J4" s="3" t="s">
        <v>364</v>
      </c>
      <c r="K4" s="3">
        <v>2018</v>
      </c>
    </row>
    <row r="5" spans="1:13" x14ac:dyDescent="0.25">
      <c r="A5" t="s">
        <v>229</v>
      </c>
      <c r="C5" s="1" t="s">
        <v>106</v>
      </c>
      <c r="G5" s="9">
        <v>505540000</v>
      </c>
      <c r="H5" s="3" t="s">
        <v>17</v>
      </c>
      <c r="I5" s="3" t="s">
        <v>2</v>
      </c>
      <c r="J5" s="3" t="s">
        <v>363</v>
      </c>
      <c r="K5" s="3">
        <v>2018</v>
      </c>
      <c r="L5" s="2" t="s">
        <v>227</v>
      </c>
    </row>
    <row r="6" spans="1:13" x14ac:dyDescent="0.25">
      <c r="A6" t="s">
        <v>230</v>
      </c>
      <c r="C6" s="1" t="s">
        <v>107</v>
      </c>
      <c r="G6" s="9">
        <v>65733000</v>
      </c>
      <c r="H6" s="3" t="s">
        <v>17</v>
      </c>
      <c r="I6" s="3" t="s">
        <v>2</v>
      </c>
      <c r="J6" s="3" t="s">
        <v>363</v>
      </c>
      <c r="K6" s="3">
        <v>2018</v>
      </c>
      <c r="L6" s="2" t="s">
        <v>226</v>
      </c>
    </row>
    <row r="7" spans="1:13" x14ac:dyDescent="0.25">
      <c r="A7" t="s">
        <v>231</v>
      </c>
      <c r="C7" s="1" t="s">
        <v>108</v>
      </c>
      <c r="G7" s="9">
        <v>1770000</v>
      </c>
      <c r="H7" s="3" t="s">
        <v>17</v>
      </c>
      <c r="I7" s="3" t="s">
        <v>2</v>
      </c>
      <c r="J7" s="3" t="s">
        <v>363</v>
      </c>
      <c r="K7" s="3">
        <v>2018</v>
      </c>
      <c r="L7" s="2" t="s">
        <v>226</v>
      </c>
    </row>
    <row r="8" spans="1:13" x14ac:dyDescent="0.25">
      <c r="A8" t="s">
        <v>232</v>
      </c>
      <c r="C8" s="1" t="s">
        <v>109</v>
      </c>
      <c r="G8" s="9">
        <v>1300000</v>
      </c>
      <c r="H8" s="3" t="s">
        <v>17</v>
      </c>
      <c r="I8" s="3" t="s">
        <v>2</v>
      </c>
      <c r="J8" s="3" t="s">
        <v>363</v>
      </c>
      <c r="K8" s="3">
        <v>2018</v>
      </c>
      <c r="L8" s="2" t="s">
        <v>226</v>
      </c>
    </row>
    <row r="9" spans="1:13" x14ac:dyDescent="0.25">
      <c r="A9" t="s">
        <v>233</v>
      </c>
      <c r="C9" s="1" t="s">
        <v>110</v>
      </c>
      <c r="G9" s="9">
        <v>9992000</v>
      </c>
      <c r="H9" s="3" t="s">
        <v>17</v>
      </c>
      <c r="I9" s="3" t="s">
        <v>2</v>
      </c>
      <c r="J9" s="3" t="s">
        <v>363</v>
      </c>
      <c r="K9" s="3">
        <v>2018</v>
      </c>
      <c r="L9" s="2" t="s">
        <v>226</v>
      </c>
    </row>
    <row r="10" spans="1:13" x14ac:dyDescent="0.25">
      <c r="A10" t="s">
        <v>234</v>
      </c>
      <c r="C10" s="1" t="s">
        <v>111</v>
      </c>
      <c r="G10" s="9">
        <v>51950000</v>
      </c>
      <c r="H10" s="3" t="s">
        <v>17</v>
      </c>
      <c r="I10" s="3" t="s">
        <v>2</v>
      </c>
      <c r="J10" s="3" t="s">
        <v>363</v>
      </c>
      <c r="K10" s="3">
        <v>2018</v>
      </c>
      <c r="L10" s="2" t="s">
        <v>226</v>
      </c>
    </row>
    <row r="11" spans="1:13" x14ac:dyDescent="0.25">
      <c r="A11" t="s">
        <v>235</v>
      </c>
      <c r="C11" s="1" t="s">
        <v>112</v>
      </c>
      <c r="G11" s="9">
        <v>3130000</v>
      </c>
      <c r="H11" s="3" t="s">
        <v>17</v>
      </c>
      <c r="I11" s="3" t="s">
        <v>2</v>
      </c>
      <c r="J11" s="3" t="s">
        <v>363</v>
      </c>
      <c r="K11" s="3">
        <v>2018</v>
      </c>
      <c r="L11" s="2" t="s">
        <v>226</v>
      </c>
    </row>
    <row r="12" spans="1:13" x14ac:dyDescent="0.25">
      <c r="A12" t="s">
        <v>229</v>
      </c>
      <c r="C12" s="1" t="s">
        <v>113</v>
      </c>
      <c r="G12" s="9">
        <v>999000</v>
      </c>
      <c r="H12" s="3" t="s">
        <v>17</v>
      </c>
      <c r="I12" s="3" t="s">
        <v>3</v>
      </c>
      <c r="J12" s="3" t="s">
        <v>363</v>
      </c>
      <c r="K12" s="3">
        <v>2018</v>
      </c>
      <c r="L12" s="2" t="s">
        <v>228</v>
      </c>
    </row>
    <row r="13" spans="1:13" x14ac:dyDescent="0.25">
      <c r="A13" t="s">
        <v>236</v>
      </c>
      <c r="C13" s="1" t="s">
        <v>114</v>
      </c>
      <c r="G13" s="9">
        <v>999000</v>
      </c>
      <c r="H13" s="3" t="s">
        <v>17</v>
      </c>
      <c r="I13" s="3" t="s">
        <v>3</v>
      </c>
      <c r="J13" s="3" t="s">
        <v>363</v>
      </c>
      <c r="K13" s="3">
        <v>2018</v>
      </c>
      <c r="L13" s="2" t="s">
        <v>228</v>
      </c>
    </row>
    <row r="14" spans="1:13" x14ac:dyDescent="0.25">
      <c r="A14" t="s">
        <v>237</v>
      </c>
      <c r="C14" s="1" t="s">
        <v>115</v>
      </c>
      <c r="G14" s="9">
        <v>500000</v>
      </c>
      <c r="H14" s="3" t="s">
        <v>17</v>
      </c>
      <c r="I14" s="3" t="s">
        <v>3</v>
      </c>
      <c r="J14" s="3" t="s">
        <v>363</v>
      </c>
      <c r="K14" s="3">
        <v>2018</v>
      </c>
      <c r="L14" s="2" t="s">
        <v>228</v>
      </c>
    </row>
    <row r="15" spans="1:13" x14ac:dyDescent="0.25">
      <c r="A15" t="s">
        <v>238</v>
      </c>
      <c r="C15" s="1" t="s">
        <v>116</v>
      </c>
      <c r="G15" s="9">
        <v>910000</v>
      </c>
      <c r="H15" s="3" t="s">
        <v>17</v>
      </c>
      <c r="I15" s="3" t="s">
        <v>3</v>
      </c>
      <c r="J15" s="3" t="s">
        <v>363</v>
      </c>
      <c r="K15" s="3">
        <v>2018</v>
      </c>
      <c r="L15" s="2" t="s">
        <v>228</v>
      </c>
    </row>
    <row r="16" spans="1:13" x14ac:dyDescent="0.25">
      <c r="A16" t="s">
        <v>239</v>
      </c>
      <c r="C16" s="1" t="s">
        <v>117</v>
      </c>
      <c r="G16" s="9">
        <v>524000</v>
      </c>
      <c r="H16" s="3" t="s">
        <v>17</v>
      </c>
      <c r="I16" s="3" t="s">
        <v>3</v>
      </c>
      <c r="J16" s="3" t="s">
        <v>363</v>
      </c>
      <c r="K16" s="3">
        <v>2018</v>
      </c>
      <c r="L16" s="2" t="s">
        <v>228</v>
      </c>
    </row>
    <row r="17" spans="1:12" x14ac:dyDescent="0.25">
      <c r="A17" t="s">
        <v>240</v>
      </c>
      <c r="C17" s="1" t="s">
        <v>118</v>
      </c>
      <c r="G17" s="9">
        <v>130000</v>
      </c>
      <c r="H17" s="3" t="s">
        <v>17</v>
      </c>
      <c r="I17" s="3" t="s">
        <v>3</v>
      </c>
      <c r="J17" s="3" t="s">
        <v>363</v>
      </c>
      <c r="K17" s="3">
        <v>2018</v>
      </c>
      <c r="L17" s="2" t="s">
        <v>228</v>
      </c>
    </row>
    <row r="18" spans="1:12" x14ac:dyDescent="0.25">
      <c r="A18" t="s">
        <v>241</v>
      </c>
      <c r="C18" s="1" t="s">
        <v>119</v>
      </c>
      <c r="G18" s="9">
        <v>86000</v>
      </c>
      <c r="H18" s="3" t="s">
        <v>17</v>
      </c>
      <c r="I18" s="3" t="s">
        <v>3</v>
      </c>
      <c r="J18" s="3" t="s">
        <v>363</v>
      </c>
      <c r="K18" s="3">
        <v>2018</v>
      </c>
      <c r="L18" s="2" t="s">
        <v>228</v>
      </c>
    </row>
    <row r="19" spans="1:12" x14ac:dyDescent="0.25">
      <c r="A19" t="s">
        <v>242</v>
      </c>
      <c r="C19" s="1" t="s">
        <v>120</v>
      </c>
      <c r="G19" s="9">
        <v>53000</v>
      </c>
      <c r="H19" s="3" t="s">
        <v>17</v>
      </c>
      <c r="I19" s="3" t="s">
        <v>3</v>
      </c>
      <c r="J19" s="3" t="s">
        <v>363</v>
      </c>
      <c r="K19" s="3">
        <v>2018</v>
      </c>
      <c r="L19" s="2" t="s">
        <v>228</v>
      </c>
    </row>
    <row r="20" spans="1:12" x14ac:dyDescent="0.25">
      <c r="A20" t="s">
        <v>243</v>
      </c>
      <c r="C20" s="1" t="s">
        <v>121</v>
      </c>
      <c r="G20" s="9">
        <v>800000</v>
      </c>
      <c r="H20" s="3" t="s">
        <v>17</v>
      </c>
      <c r="I20" s="3" t="s">
        <v>3</v>
      </c>
      <c r="J20" s="3" t="s">
        <v>363</v>
      </c>
      <c r="K20" s="3">
        <v>2018</v>
      </c>
      <c r="L20" s="2" t="s">
        <v>228</v>
      </c>
    </row>
    <row r="21" spans="1:12" x14ac:dyDescent="0.25">
      <c r="A21" t="s">
        <v>377</v>
      </c>
      <c r="C21" s="1" t="s">
        <v>379</v>
      </c>
      <c r="G21" s="9">
        <v>20000</v>
      </c>
      <c r="H21" s="3" t="s">
        <v>17</v>
      </c>
      <c r="I21" s="3" t="s">
        <v>3</v>
      </c>
      <c r="J21" s="3" t="s">
        <v>378</v>
      </c>
      <c r="K21" s="3">
        <v>2018</v>
      </c>
      <c r="L21" s="2" t="s">
        <v>228</v>
      </c>
    </row>
    <row r="22" spans="1:12" x14ac:dyDescent="0.25">
      <c r="A22" t="s">
        <v>244</v>
      </c>
      <c r="C22" s="1" t="s">
        <v>122</v>
      </c>
      <c r="G22" s="9">
        <v>102000</v>
      </c>
      <c r="H22" s="3" t="s">
        <v>17</v>
      </c>
      <c r="I22" s="3" t="s">
        <v>3</v>
      </c>
      <c r="J22" s="3" t="s">
        <v>363</v>
      </c>
      <c r="K22" s="3">
        <v>2018</v>
      </c>
      <c r="L22" s="2" t="s">
        <v>228</v>
      </c>
    </row>
    <row r="23" spans="1:12" x14ac:dyDescent="0.25">
      <c r="A23" t="s">
        <v>245</v>
      </c>
      <c r="C23" s="1" t="s">
        <v>123</v>
      </c>
      <c r="G23" s="9">
        <v>305000</v>
      </c>
      <c r="H23" s="3" t="s">
        <v>17</v>
      </c>
      <c r="I23" s="3" t="s">
        <v>3</v>
      </c>
      <c r="J23" s="3" t="s">
        <v>363</v>
      </c>
      <c r="K23" s="3">
        <v>2018</v>
      </c>
      <c r="L23" s="2" t="s">
        <v>228</v>
      </c>
    </row>
    <row r="24" spans="1:12" x14ac:dyDescent="0.25">
      <c r="A24" t="s">
        <v>246</v>
      </c>
      <c r="C24" s="1" t="s">
        <v>124</v>
      </c>
      <c r="G24" s="9">
        <v>11000</v>
      </c>
      <c r="H24" s="3" t="s">
        <v>17</v>
      </c>
      <c r="I24" s="3" t="s">
        <v>3</v>
      </c>
      <c r="J24" s="3" t="s">
        <v>363</v>
      </c>
      <c r="K24" s="3">
        <v>2018</v>
      </c>
      <c r="L24" s="2" t="s">
        <v>228</v>
      </c>
    </row>
    <row r="25" spans="1:12" x14ac:dyDescent="0.25">
      <c r="A25" t="s">
        <v>247</v>
      </c>
      <c r="C25" s="1" t="s">
        <v>125</v>
      </c>
      <c r="G25" s="9">
        <v>588000</v>
      </c>
      <c r="H25" s="3" t="s">
        <v>17</v>
      </c>
      <c r="I25" s="3" t="s">
        <v>3</v>
      </c>
      <c r="J25" s="3" t="s">
        <v>363</v>
      </c>
      <c r="K25" s="3">
        <v>2018</v>
      </c>
      <c r="L25" s="2" t="s">
        <v>228</v>
      </c>
    </row>
    <row r="26" spans="1:12" x14ac:dyDescent="0.25">
      <c r="A26" t="s">
        <v>248</v>
      </c>
      <c r="C26" s="1" t="s">
        <v>126</v>
      </c>
      <c r="G26" s="9">
        <v>617000</v>
      </c>
      <c r="H26" s="3" t="s">
        <v>17</v>
      </c>
      <c r="I26" s="3" t="s">
        <v>3</v>
      </c>
      <c r="J26" s="3" t="s">
        <v>363</v>
      </c>
      <c r="K26" s="3">
        <v>2018</v>
      </c>
      <c r="L26" s="2" t="s">
        <v>228</v>
      </c>
    </row>
    <row r="27" spans="1:12" x14ac:dyDescent="0.25">
      <c r="A27" t="s">
        <v>249</v>
      </c>
      <c r="C27" s="1" t="s">
        <v>127</v>
      </c>
      <c r="G27" s="9">
        <v>286000</v>
      </c>
      <c r="H27" s="3" t="s">
        <v>17</v>
      </c>
      <c r="I27" s="3" t="s">
        <v>3</v>
      </c>
      <c r="J27" s="3" t="s">
        <v>363</v>
      </c>
      <c r="K27" s="3">
        <v>2018</v>
      </c>
      <c r="L27" s="2" t="s">
        <v>228</v>
      </c>
    </row>
    <row r="28" spans="1:12" x14ac:dyDescent="0.25">
      <c r="A28" t="s">
        <v>250</v>
      </c>
      <c r="C28" s="1" t="s">
        <v>128</v>
      </c>
      <c r="G28" s="9">
        <v>543000</v>
      </c>
      <c r="H28" s="3" t="s">
        <v>17</v>
      </c>
      <c r="I28" s="3" t="s">
        <v>3</v>
      </c>
      <c r="J28" s="3" t="s">
        <v>363</v>
      </c>
      <c r="K28" s="3">
        <v>2018</v>
      </c>
      <c r="L28" s="2" t="s">
        <v>228</v>
      </c>
    </row>
    <row r="29" spans="1:12" x14ac:dyDescent="0.25">
      <c r="A29" t="s">
        <v>251</v>
      </c>
      <c r="C29" s="1" t="s">
        <v>129</v>
      </c>
      <c r="G29" s="9">
        <v>23000</v>
      </c>
      <c r="H29" s="3" t="s">
        <v>17</v>
      </c>
      <c r="I29" s="3" t="s">
        <v>3</v>
      </c>
      <c r="J29" s="3" t="s">
        <v>363</v>
      </c>
      <c r="K29" s="3">
        <v>2018</v>
      </c>
      <c r="L29" s="2" t="s">
        <v>228</v>
      </c>
    </row>
    <row r="30" spans="1:12" x14ac:dyDescent="0.25">
      <c r="A30" t="s">
        <v>252</v>
      </c>
      <c r="C30" s="1" t="s">
        <v>130</v>
      </c>
      <c r="G30" s="9">
        <v>6000</v>
      </c>
      <c r="H30" s="3" t="s">
        <v>17</v>
      </c>
      <c r="I30" s="3" t="s">
        <v>3</v>
      </c>
      <c r="J30" s="3" t="s">
        <v>363</v>
      </c>
      <c r="K30" s="3">
        <v>2018</v>
      </c>
      <c r="L30" s="2" t="s">
        <v>228</v>
      </c>
    </row>
    <row r="31" spans="1:12" x14ac:dyDescent="0.25">
      <c r="A31" t="s">
        <v>253</v>
      </c>
      <c r="C31" s="1" t="s">
        <v>131</v>
      </c>
      <c r="G31" s="9">
        <v>645000</v>
      </c>
      <c r="H31" s="3" t="s">
        <v>17</v>
      </c>
      <c r="I31" s="3" t="s">
        <v>3</v>
      </c>
      <c r="J31" s="3" t="s">
        <v>363</v>
      </c>
      <c r="K31" s="3">
        <v>2018</v>
      </c>
      <c r="L31" s="2" t="s">
        <v>228</v>
      </c>
    </row>
    <row r="32" spans="1:12" x14ac:dyDescent="0.25">
      <c r="A32" t="s">
        <v>254</v>
      </c>
      <c r="C32" s="1" t="s">
        <v>132</v>
      </c>
      <c r="G32" s="9">
        <v>760000</v>
      </c>
      <c r="H32" s="3" t="s">
        <v>17</v>
      </c>
      <c r="I32" s="3" t="s">
        <v>3</v>
      </c>
      <c r="J32" s="3" t="s">
        <v>363</v>
      </c>
      <c r="K32" s="3">
        <v>2018</v>
      </c>
      <c r="L32" s="2" t="s">
        <v>228</v>
      </c>
    </row>
    <row r="33" spans="1:12" x14ac:dyDescent="0.25">
      <c r="A33" t="s">
        <v>255</v>
      </c>
      <c r="C33" s="1" t="s">
        <v>133</v>
      </c>
      <c r="G33" s="9">
        <v>205000</v>
      </c>
      <c r="H33" s="3" t="s">
        <v>17</v>
      </c>
      <c r="I33" s="3" t="s">
        <v>3</v>
      </c>
      <c r="J33" s="3" t="s">
        <v>363</v>
      </c>
      <c r="K33" s="3">
        <v>2018</v>
      </c>
      <c r="L33" s="2" t="s">
        <v>228</v>
      </c>
    </row>
    <row r="34" spans="1:12" x14ac:dyDescent="0.25">
      <c r="A34" t="s">
        <v>256</v>
      </c>
      <c r="C34" s="1" t="s">
        <v>134</v>
      </c>
      <c r="G34" s="9">
        <v>290000</v>
      </c>
      <c r="H34" s="3" t="s">
        <v>17</v>
      </c>
      <c r="I34" s="3" t="s">
        <v>3</v>
      </c>
      <c r="J34" s="3" t="s">
        <v>363</v>
      </c>
      <c r="K34" s="3">
        <v>2018</v>
      </c>
      <c r="L34" s="2" t="s">
        <v>228</v>
      </c>
    </row>
    <row r="35" spans="1:12" x14ac:dyDescent="0.25">
      <c r="A35" t="s">
        <v>257</v>
      </c>
      <c r="C35" s="1" t="s">
        <v>135</v>
      </c>
      <c r="G35" s="9">
        <v>169000</v>
      </c>
      <c r="H35" s="3" t="s">
        <v>17</v>
      </c>
      <c r="I35" s="3" t="s">
        <v>3</v>
      </c>
      <c r="J35" s="3" t="s">
        <v>363</v>
      </c>
      <c r="K35" s="3">
        <v>2018</v>
      </c>
      <c r="L35" s="2" t="s">
        <v>228</v>
      </c>
    </row>
    <row r="36" spans="1:12" x14ac:dyDescent="0.25">
      <c r="A36" t="s">
        <v>258</v>
      </c>
      <c r="C36" s="1" t="s">
        <v>136</v>
      </c>
      <c r="G36" s="9">
        <v>79000</v>
      </c>
      <c r="H36" s="3" t="s">
        <v>17</v>
      </c>
      <c r="I36" s="3" t="s">
        <v>3</v>
      </c>
      <c r="J36" s="3" t="s">
        <v>363</v>
      </c>
      <c r="K36" s="3">
        <v>2018</v>
      </c>
      <c r="L36" s="2" t="s">
        <v>228</v>
      </c>
    </row>
    <row r="37" spans="1:12" x14ac:dyDescent="0.25">
      <c r="A37" t="s">
        <v>259</v>
      </c>
      <c r="C37" s="1" t="s">
        <v>137</v>
      </c>
      <c r="G37" s="9">
        <v>168000</v>
      </c>
      <c r="H37" s="3" t="s">
        <v>17</v>
      </c>
      <c r="I37" s="3" t="s">
        <v>3</v>
      </c>
      <c r="J37" s="3" t="s">
        <v>363</v>
      </c>
      <c r="K37" s="3">
        <v>2018</v>
      </c>
      <c r="L37" s="2" t="s">
        <v>228</v>
      </c>
    </row>
    <row r="38" spans="1:12" x14ac:dyDescent="0.25">
      <c r="A38" t="s">
        <v>260</v>
      </c>
      <c r="C38" s="1" t="s">
        <v>138</v>
      </c>
      <c r="G38" s="9">
        <v>979000</v>
      </c>
      <c r="H38" s="3" t="s">
        <v>17</v>
      </c>
      <c r="I38" s="3" t="s">
        <v>3</v>
      </c>
      <c r="J38" s="3" t="s">
        <v>363</v>
      </c>
      <c r="K38" s="3">
        <v>2018</v>
      </c>
      <c r="L38" s="2" t="s">
        <v>228</v>
      </c>
    </row>
    <row r="39" spans="1:12" x14ac:dyDescent="0.25">
      <c r="A39" t="s">
        <v>261</v>
      </c>
      <c r="C39" s="1" t="s">
        <v>139</v>
      </c>
      <c r="G39" s="9">
        <v>122000</v>
      </c>
      <c r="H39" s="3" t="s">
        <v>17</v>
      </c>
      <c r="I39" s="3" t="s">
        <v>3</v>
      </c>
      <c r="J39" s="3" t="s">
        <v>363</v>
      </c>
      <c r="K39" s="3">
        <v>2018</v>
      </c>
      <c r="L39" s="2" t="s">
        <v>228</v>
      </c>
    </row>
    <row r="40" spans="1:12" x14ac:dyDescent="0.25">
      <c r="A40" t="s">
        <v>375</v>
      </c>
      <c r="C40" s="1" t="s">
        <v>376</v>
      </c>
      <c r="G40" s="9">
        <v>200000</v>
      </c>
      <c r="H40" s="3" t="s">
        <v>17</v>
      </c>
      <c r="I40" s="3" t="s">
        <v>2</v>
      </c>
      <c r="J40" s="3" t="s">
        <v>363</v>
      </c>
      <c r="K40" s="3">
        <v>2018</v>
      </c>
      <c r="L40" s="2" t="s">
        <v>228</v>
      </c>
    </row>
    <row r="41" spans="1:12" x14ac:dyDescent="0.25">
      <c r="A41" t="s">
        <v>373</v>
      </c>
      <c r="C41" s="1" t="s">
        <v>374</v>
      </c>
      <c r="G41" s="9">
        <v>200000</v>
      </c>
      <c r="H41" s="3" t="s">
        <v>17</v>
      </c>
      <c r="I41" s="3" t="s">
        <v>3</v>
      </c>
      <c r="J41" s="3" t="s">
        <v>363</v>
      </c>
      <c r="K41" s="3">
        <v>2018</v>
      </c>
      <c r="L41" s="2" t="s">
        <v>228</v>
      </c>
    </row>
    <row r="42" spans="1:12" x14ac:dyDescent="0.25">
      <c r="A42" t="s">
        <v>262</v>
      </c>
      <c r="C42" s="1" t="s">
        <v>140</v>
      </c>
      <c r="G42" s="9">
        <v>376000</v>
      </c>
      <c r="H42" s="3" t="s">
        <v>17</v>
      </c>
      <c r="I42" s="3" t="s">
        <v>3</v>
      </c>
      <c r="J42" s="3" t="s">
        <v>363</v>
      </c>
      <c r="K42" s="3">
        <v>2018</v>
      </c>
      <c r="L42" s="2" t="s">
        <v>228</v>
      </c>
    </row>
    <row r="43" spans="1:12" x14ac:dyDescent="0.25">
      <c r="A43" t="s">
        <v>263</v>
      </c>
      <c r="C43" s="1" t="s">
        <v>141</v>
      </c>
      <c r="G43" s="9">
        <v>191000</v>
      </c>
      <c r="H43" s="3" t="s">
        <v>17</v>
      </c>
      <c r="I43" s="3" t="s">
        <v>3</v>
      </c>
      <c r="J43" s="3" t="s">
        <v>363</v>
      </c>
      <c r="K43" s="3">
        <v>2018</v>
      </c>
      <c r="L43" s="2" t="s">
        <v>228</v>
      </c>
    </row>
    <row r="44" spans="1:12" x14ac:dyDescent="0.25">
      <c r="A44" t="s">
        <v>264</v>
      </c>
      <c r="C44" s="1" t="s">
        <v>142</v>
      </c>
      <c r="G44" s="9">
        <v>389000</v>
      </c>
      <c r="H44" s="3" t="s">
        <v>17</v>
      </c>
      <c r="I44" s="3" t="s">
        <v>3</v>
      </c>
      <c r="J44" s="3" t="s">
        <v>363</v>
      </c>
      <c r="K44" s="3">
        <v>2018</v>
      </c>
      <c r="L44" s="2" t="s">
        <v>228</v>
      </c>
    </row>
    <row r="45" spans="1:12" x14ac:dyDescent="0.25">
      <c r="A45" t="s">
        <v>265</v>
      </c>
      <c r="C45" s="1" t="s">
        <v>143</v>
      </c>
      <c r="G45" s="9">
        <v>386000</v>
      </c>
      <c r="H45" s="3" t="s">
        <v>17</v>
      </c>
      <c r="I45" s="3" t="s">
        <v>3</v>
      </c>
      <c r="J45" s="3" t="s">
        <v>363</v>
      </c>
      <c r="K45" s="3">
        <v>2018</v>
      </c>
      <c r="L45" s="2" t="s">
        <v>228</v>
      </c>
    </row>
    <row r="46" spans="1:12" x14ac:dyDescent="0.25">
      <c r="A46" t="s">
        <v>266</v>
      </c>
      <c r="C46" s="1" t="s">
        <v>144</v>
      </c>
      <c r="G46" s="9">
        <v>8000</v>
      </c>
      <c r="H46" s="3" t="s">
        <v>17</v>
      </c>
      <c r="I46" s="3" t="s">
        <v>3</v>
      </c>
      <c r="J46" s="3" t="s">
        <v>363</v>
      </c>
      <c r="K46" s="3">
        <v>2018</v>
      </c>
      <c r="L46" s="2" t="s">
        <v>228</v>
      </c>
    </row>
    <row r="47" spans="1:12" x14ac:dyDescent="0.25">
      <c r="A47" t="s">
        <v>267</v>
      </c>
      <c r="C47" s="1" t="s">
        <v>145</v>
      </c>
      <c r="G47" s="9">
        <v>350000</v>
      </c>
      <c r="H47" s="3" t="s">
        <v>17</v>
      </c>
      <c r="I47" s="3" t="s">
        <v>3</v>
      </c>
      <c r="J47" s="3" t="s">
        <v>363</v>
      </c>
      <c r="K47" s="3">
        <v>2018</v>
      </c>
      <c r="L47" s="2" t="s">
        <v>228</v>
      </c>
    </row>
    <row r="48" spans="1:12" x14ac:dyDescent="0.25">
      <c r="A48" t="s">
        <v>268</v>
      </c>
      <c r="C48" s="1" t="s">
        <v>146</v>
      </c>
      <c r="G48" s="9">
        <v>2000</v>
      </c>
      <c r="H48" s="3" t="s">
        <v>17</v>
      </c>
      <c r="I48" s="3" t="s">
        <v>3</v>
      </c>
      <c r="J48" s="3" t="s">
        <v>363</v>
      </c>
      <c r="K48" s="3">
        <v>2018</v>
      </c>
      <c r="L48" s="2" t="s">
        <v>228</v>
      </c>
    </row>
    <row r="49" spans="1:12" x14ac:dyDescent="0.25">
      <c r="A49" t="s">
        <v>269</v>
      </c>
      <c r="C49" s="1" t="s">
        <v>147</v>
      </c>
      <c r="G49" s="9">
        <v>100000</v>
      </c>
      <c r="H49" s="3" t="s">
        <v>17</v>
      </c>
      <c r="I49" s="3" t="s">
        <v>3</v>
      </c>
      <c r="J49" s="3" t="s">
        <v>363</v>
      </c>
      <c r="K49" s="3">
        <v>2018</v>
      </c>
      <c r="L49" s="2" t="s">
        <v>228</v>
      </c>
    </row>
    <row r="50" spans="1:12" x14ac:dyDescent="0.25">
      <c r="A50" t="s">
        <v>270</v>
      </c>
      <c r="C50" s="1" t="s">
        <v>148</v>
      </c>
      <c r="G50" s="9">
        <v>920000</v>
      </c>
      <c r="H50" s="3" t="s">
        <v>17</v>
      </c>
      <c r="I50" s="3" t="s">
        <v>3</v>
      </c>
      <c r="J50" s="3" t="s">
        <v>363</v>
      </c>
      <c r="K50" s="3">
        <v>2018</v>
      </c>
      <c r="L50" s="2" t="s">
        <v>228</v>
      </c>
    </row>
    <row r="51" spans="1:12" x14ac:dyDescent="0.25">
      <c r="A51" t="s">
        <v>271</v>
      </c>
      <c r="C51" s="1" t="s">
        <v>149</v>
      </c>
      <c r="G51" s="9">
        <v>170000</v>
      </c>
      <c r="H51" s="3" t="s">
        <v>17</v>
      </c>
      <c r="I51" s="3" t="s">
        <v>3</v>
      </c>
      <c r="J51" s="3" t="s">
        <v>363</v>
      </c>
      <c r="K51" s="3">
        <v>2018</v>
      </c>
      <c r="L51" s="2" t="s">
        <v>228</v>
      </c>
    </row>
    <row r="52" spans="1:12" x14ac:dyDescent="0.25">
      <c r="A52" t="s">
        <v>272</v>
      </c>
      <c r="C52" s="1" t="s">
        <v>150</v>
      </c>
      <c r="G52" s="9">
        <v>12000</v>
      </c>
      <c r="H52" s="3" t="s">
        <v>17</v>
      </c>
      <c r="I52" s="3" t="s">
        <v>3</v>
      </c>
      <c r="J52" s="3" t="s">
        <v>363</v>
      </c>
      <c r="K52" s="3">
        <v>2018</v>
      </c>
      <c r="L52" s="2" t="s">
        <v>228</v>
      </c>
    </row>
    <row r="53" spans="1:12" x14ac:dyDescent="0.25">
      <c r="A53" t="s">
        <v>273</v>
      </c>
      <c r="C53" s="1" t="s">
        <v>151</v>
      </c>
      <c r="G53" s="9">
        <v>990000</v>
      </c>
      <c r="H53" s="3" t="s">
        <v>17</v>
      </c>
      <c r="I53" s="3" t="s">
        <v>3</v>
      </c>
      <c r="J53" s="3" t="s">
        <v>363</v>
      </c>
      <c r="K53" s="3">
        <v>2018</v>
      </c>
      <c r="L53" s="2" t="s">
        <v>228</v>
      </c>
    </row>
    <row r="54" spans="1:12" x14ac:dyDescent="0.25">
      <c r="A54" t="s">
        <v>274</v>
      </c>
      <c r="C54" s="1" t="s">
        <v>152</v>
      </c>
      <c r="G54" s="9">
        <v>180000</v>
      </c>
      <c r="H54" s="3" t="s">
        <v>17</v>
      </c>
      <c r="I54" s="3" t="s">
        <v>3</v>
      </c>
      <c r="J54" s="3" t="s">
        <v>363</v>
      </c>
      <c r="K54" s="3">
        <v>2018</v>
      </c>
      <c r="L54" s="2" t="s">
        <v>228</v>
      </c>
    </row>
    <row r="55" spans="1:12" x14ac:dyDescent="0.25">
      <c r="A55" t="s">
        <v>275</v>
      </c>
      <c r="C55" s="1" t="s">
        <v>153</v>
      </c>
      <c r="G55" s="9">
        <v>736000</v>
      </c>
      <c r="H55" s="3" t="s">
        <v>17</v>
      </c>
      <c r="I55" s="3" t="s">
        <v>3</v>
      </c>
      <c r="J55" s="3" t="s">
        <v>363</v>
      </c>
      <c r="K55" s="3">
        <v>2018</v>
      </c>
      <c r="L55" s="2" t="s">
        <v>228</v>
      </c>
    </row>
    <row r="56" spans="1:12" x14ac:dyDescent="0.25">
      <c r="A56" t="s">
        <v>276</v>
      </c>
      <c r="C56" s="1" t="s">
        <v>154</v>
      </c>
      <c r="G56" s="9">
        <v>999000</v>
      </c>
      <c r="H56" s="3" t="s">
        <v>17</v>
      </c>
      <c r="I56" s="3" t="s">
        <v>3</v>
      </c>
      <c r="J56" s="3" t="s">
        <v>363</v>
      </c>
      <c r="K56" s="3">
        <v>2018</v>
      </c>
      <c r="L56" s="2" t="s">
        <v>228</v>
      </c>
    </row>
    <row r="57" spans="1:12" x14ac:dyDescent="0.25">
      <c r="A57" t="s">
        <v>277</v>
      </c>
      <c r="C57" s="1" t="s">
        <v>155</v>
      </c>
      <c r="G57" s="9">
        <v>995000</v>
      </c>
      <c r="H57" s="3" t="s">
        <v>17</v>
      </c>
      <c r="I57" s="3" t="s">
        <v>3</v>
      </c>
      <c r="J57" s="3" t="s">
        <v>363</v>
      </c>
      <c r="K57" s="3">
        <v>2018</v>
      </c>
      <c r="L57" s="2" t="s">
        <v>228</v>
      </c>
    </row>
    <row r="58" spans="1:12" x14ac:dyDescent="0.25">
      <c r="A58" t="s">
        <v>278</v>
      </c>
      <c r="C58" s="1" t="s">
        <v>156</v>
      </c>
      <c r="G58" s="9">
        <v>72000</v>
      </c>
      <c r="H58" s="3" t="s">
        <v>17</v>
      </c>
      <c r="I58" s="3" t="s">
        <v>3</v>
      </c>
      <c r="J58" s="3" t="s">
        <v>363</v>
      </c>
      <c r="K58" s="3">
        <v>2018</v>
      </c>
      <c r="L58" s="2" t="s">
        <v>228</v>
      </c>
    </row>
    <row r="59" spans="1:12" x14ac:dyDescent="0.25">
      <c r="A59" t="s">
        <v>279</v>
      </c>
      <c r="C59" s="1" t="s">
        <v>157</v>
      </c>
      <c r="G59" s="9">
        <v>200000</v>
      </c>
      <c r="H59" s="3" t="s">
        <v>17</v>
      </c>
      <c r="I59" s="3" t="s">
        <v>3</v>
      </c>
      <c r="J59" s="3" t="s">
        <v>363</v>
      </c>
      <c r="K59" s="3">
        <v>2018</v>
      </c>
      <c r="L59" s="2" t="s">
        <v>228</v>
      </c>
    </row>
    <row r="60" spans="1:12" x14ac:dyDescent="0.25">
      <c r="A60" t="s">
        <v>280</v>
      </c>
      <c r="C60" s="1" t="s">
        <v>158</v>
      </c>
      <c r="G60" s="9">
        <v>20000</v>
      </c>
      <c r="H60" s="3" t="s">
        <v>17</v>
      </c>
      <c r="I60" s="3" t="s">
        <v>3</v>
      </c>
      <c r="J60" s="3" t="s">
        <v>363</v>
      </c>
      <c r="K60" s="3">
        <v>2018</v>
      </c>
      <c r="L60" s="2" t="s">
        <v>228</v>
      </c>
    </row>
    <row r="61" spans="1:12" x14ac:dyDescent="0.25">
      <c r="A61" t="s">
        <v>281</v>
      </c>
      <c r="C61" s="1" t="s">
        <v>159</v>
      </c>
      <c r="G61" s="9">
        <v>999000</v>
      </c>
      <c r="H61" s="3" t="s">
        <v>17</v>
      </c>
      <c r="I61" s="3" t="s">
        <v>3</v>
      </c>
      <c r="J61" s="3" t="s">
        <v>363</v>
      </c>
      <c r="K61" s="3">
        <v>2018</v>
      </c>
      <c r="L61" s="2" t="s">
        <v>228</v>
      </c>
    </row>
    <row r="62" spans="1:12" x14ac:dyDescent="0.25">
      <c r="A62" t="s">
        <v>282</v>
      </c>
      <c r="C62" s="1" t="s">
        <v>160</v>
      </c>
      <c r="G62" s="9">
        <v>47000</v>
      </c>
      <c r="H62" s="3" t="s">
        <v>17</v>
      </c>
      <c r="I62" s="3" t="s">
        <v>3</v>
      </c>
      <c r="J62" s="3" t="s">
        <v>363</v>
      </c>
      <c r="K62" s="3">
        <v>2018</v>
      </c>
      <c r="L62" s="2" t="s">
        <v>228</v>
      </c>
    </row>
    <row r="63" spans="1:12" x14ac:dyDescent="0.25">
      <c r="A63" t="s">
        <v>283</v>
      </c>
      <c r="C63" s="1" t="s">
        <v>161</v>
      </c>
      <c r="G63" s="9">
        <v>197000</v>
      </c>
      <c r="H63" s="3" t="s">
        <v>17</v>
      </c>
      <c r="I63" s="3" t="s">
        <v>3</v>
      </c>
      <c r="J63" s="3" t="s">
        <v>363</v>
      </c>
      <c r="K63" s="3">
        <v>2018</v>
      </c>
      <c r="L63" s="2" t="s">
        <v>228</v>
      </c>
    </row>
    <row r="64" spans="1:12" x14ac:dyDescent="0.25">
      <c r="A64" t="s">
        <v>284</v>
      </c>
      <c r="C64" s="1" t="s">
        <v>162</v>
      </c>
      <c r="G64" s="9">
        <v>63000</v>
      </c>
      <c r="H64" s="3" t="s">
        <v>17</v>
      </c>
      <c r="I64" s="3" t="s">
        <v>3</v>
      </c>
      <c r="J64" s="3" t="s">
        <v>363</v>
      </c>
      <c r="K64" s="3">
        <v>2018</v>
      </c>
      <c r="L64" s="2" t="s">
        <v>228</v>
      </c>
    </row>
    <row r="65" spans="1:12" x14ac:dyDescent="0.25">
      <c r="A65" t="s">
        <v>368</v>
      </c>
      <c r="C65" s="1" t="s">
        <v>369</v>
      </c>
      <c r="G65" s="9">
        <v>470000</v>
      </c>
      <c r="H65" s="3" t="s">
        <v>17</v>
      </c>
      <c r="I65" s="3" t="s">
        <v>3</v>
      </c>
      <c r="J65" s="3" t="s">
        <v>367</v>
      </c>
      <c r="K65" s="3">
        <v>2018</v>
      </c>
      <c r="L65" s="2" t="s">
        <v>228</v>
      </c>
    </row>
    <row r="66" spans="1:12" x14ac:dyDescent="0.25">
      <c r="A66" t="s">
        <v>370</v>
      </c>
      <c r="C66" s="1" t="s">
        <v>371</v>
      </c>
      <c r="G66" s="9">
        <v>130000</v>
      </c>
      <c r="H66" s="3" t="s">
        <v>17</v>
      </c>
      <c r="I66" s="3" t="s">
        <v>3</v>
      </c>
      <c r="J66" s="3" t="s">
        <v>372</v>
      </c>
      <c r="K66" s="3">
        <v>2018</v>
      </c>
      <c r="L66" s="2" t="s">
        <v>228</v>
      </c>
    </row>
    <row r="67" spans="1:12" x14ac:dyDescent="0.25">
      <c r="A67" t="s">
        <v>285</v>
      </c>
      <c r="C67" s="1" t="s">
        <v>163</v>
      </c>
      <c r="G67" s="9">
        <v>949000</v>
      </c>
      <c r="H67" s="3" t="s">
        <v>17</v>
      </c>
      <c r="I67" s="3" t="s">
        <v>3</v>
      </c>
      <c r="J67" s="3" t="s">
        <v>363</v>
      </c>
      <c r="K67" s="3">
        <v>2018</v>
      </c>
      <c r="L67" s="2" t="s">
        <v>228</v>
      </c>
    </row>
    <row r="68" spans="1:12" x14ac:dyDescent="0.25">
      <c r="A68" t="s">
        <v>286</v>
      </c>
      <c r="C68" s="1" t="s">
        <v>164</v>
      </c>
      <c r="G68" s="9">
        <v>49000</v>
      </c>
      <c r="H68" s="3" t="s">
        <v>17</v>
      </c>
      <c r="I68" s="3" t="s">
        <v>3</v>
      </c>
      <c r="J68" s="3" t="s">
        <v>363</v>
      </c>
      <c r="K68" s="3">
        <v>2018</v>
      </c>
      <c r="L68" s="2" t="s">
        <v>228</v>
      </c>
    </row>
    <row r="69" spans="1:12" x14ac:dyDescent="0.25">
      <c r="A69" t="s">
        <v>287</v>
      </c>
      <c r="C69" s="1" t="s">
        <v>165</v>
      </c>
      <c r="G69" s="9">
        <v>10000</v>
      </c>
      <c r="H69" s="3" t="s">
        <v>17</v>
      </c>
      <c r="I69" s="3" t="s">
        <v>3</v>
      </c>
      <c r="J69" s="3" t="s">
        <v>363</v>
      </c>
      <c r="K69" s="3">
        <v>2018</v>
      </c>
      <c r="L69" s="2" t="s">
        <v>228</v>
      </c>
    </row>
    <row r="70" spans="1:12" x14ac:dyDescent="0.25">
      <c r="A70" t="s">
        <v>288</v>
      </c>
      <c r="C70" s="1" t="s">
        <v>166</v>
      </c>
      <c r="G70" s="9">
        <v>106000</v>
      </c>
      <c r="H70" s="3" t="s">
        <v>17</v>
      </c>
      <c r="I70" s="3" t="s">
        <v>3</v>
      </c>
      <c r="J70" s="3" t="s">
        <v>363</v>
      </c>
      <c r="K70" s="3">
        <v>2018</v>
      </c>
      <c r="L70" s="2" t="s">
        <v>228</v>
      </c>
    </row>
    <row r="71" spans="1:12" x14ac:dyDescent="0.25">
      <c r="A71" t="s">
        <v>289</v>
      </c>
      <c r="C71" s="1" t="s">
        <v>167</v>
      </c>
      <c r="G71" s="9">
        <v>270000</v>
      </c>
      <c r="H71" s="3" t="s">
        <v>17</v>
      </c>
      <c r="I71" s="3" t="s">
        <v>3</v>
      </c>
      <c r="J71" s="3" t="s">
        <v>363</v>
      </c>
      <c r="K71" s="3">
        <v>2018</v>
      </c>
      <c r="L71" s="2" t="s">
        <v>228</v>
      </c>
    </row>
    <row r="72" spans="1:12" x14ac:dyDescent="0.25">
      <c r="A72" t="s">
        <v>290</v>
      </c>
      <c r="C72" s="1" t="s">
        <v>168</v>
      </c>
      <c r="G72" s="9">
        <v>454000</v>
      </c>
      <c r="H72" s="3" t="s">
        <v>17</v>
      </c>
      <c r="I72" s="3" t="s">
        <v>3</v>
      </c>
      <c r="J72" s="3" t="s">
        <v>363</v>
      </c>
      <c r="K72" s="3">
        <v>2018</v>
      </c>
      <c r="L72" s="2" t="s">
        <v>228</v>
      </c>
    </row>
    <row r="73" spans="1:12" x14ac:dyDescent="0.25">
      <c r="A73" t="s">
        <v>291</v>
      </c>
      <c r="C73" s="1" t="s">
        <v>169</v>
      </c>
      <c r="G73" s="9">
        <v>10000</v>
      </c>
      <c r="H73" s="3" t="s">
        <v>17</v>
      </c>
      <c r="I73" s="3" t="s">
        <v>3</v>
      </c>
      <c r="J73" s="3" t="s">
        <v>363</v>
      </c>
      <c r="K73" s="3">
        <v>2018</v>
      </c>
      <c r="L73" s="2" t="s">
        <v>228</v>
      </c>
    </row>
    <row r="74" spans="1:12" x14ac:dyDescent="0.25">
      <c r="A74" t="s">
        <v>292</v>
      </c>
      <c r="C74" s="1" t="s">
        <v>170</v>
      </c>
      <c r="G74" s="9">
        <v>997000</v>
      </c>
      <c r="H74" s="3" t="s">
        <v>17</v>
      </c>
      <c r="I74" s="3" t="s">
        <v>3</v>
      </c>
      <c r="J74" s="3" t="s">
        <v>363</v>
      </c>
      <c r="K74" s="3">
        <v>2018</v>
      </c>
      <c r="L74" s="2" t="s">
        <v>228</v>
      </c>
    </row>
    <row r="75" spans="1:12" x14ac:dyDescent="0.25">
      <c r="A75" t="s">
        <v>293</v>
      </c>
      <c r="C75" s="1" t="s">
        <v>171</v>
      </c>
      <c r="G75" s="9">
        <v>96000</v>
      </c>
      <c r="H75" s="3" t="s">
        <v>17</v>
      </c>
      <c r="I75" s="3" t="s">
        <v>3</v>
      </c>
      <c r="J75" s="3" t="s">
        <v>363</v>
      </c>
      <c r="K75" s="3">
        <v>2018</v>
      </c>
      <c r="L75" s="2" t="s">
        <v>228</v>
      </c>
    </row>
    <row r="76" spans="1:12" x14ac:dyDescent="0.25">
      <c r="A76" t="s">
        <v>294</v>
      </c>
      <c r="C76" s="1" t="s">
        <v>172</v>
      </c>
      <c r="G76" s="9">
        <v>798000</v>
      </c>
      <c r="H76" s="3" t="s">
        <v>17</v>
      </c>
      <c r="I76" s="3" t="s">
        <v>3</v>
      </c>
      <c r="J76" s="3" t="s">
        <v>363</v>
      </c>
      <c r="K76" s="3">
        <v>2018</v>
      </c>
      <c r="L76" s="2" t="s">
        <v>228</v>
      </c>
    </row>
    <row r="77" spans="1:12" x14ac:dyDescent="0.25">
      <c r="A77" t="s">
        <v>295</v>
      </c>
      <c r="C77" s="1" t="s">
        <v>173</v>
      </c>
      <c r="G77" s="9">
        <v>162000</v>
      </c>
      <c r="H77" s="3" t="s">
        <v>17</v>
      </c>
      <c r="I77" s="3" t="s">
        <v>3</v>
      </c>
      <c r="J77" s="3" t="s">
        <v>363</v>
      </c>
      <c r="K77" s="3">
        <v>2018</v>
      </c>
      <c r="L77" s="2" t="s">
        <v>228</v>
      </c>
    </row>
    <row r="78" spans="1:12" x14ac:dyDescent="0.25">
      <c r="A78" t="s">
        <v>296</v>
      </c>
      <c r="C78" s="1" t="s">
        <v>174</v>
      </c>
      <c r="G78" s="9">
        <v>4000</v>
      </c>
      <c r="H78" s="3" t="s">
        <v>17</v>
      </c>
      <c r="I78" s="3" t="s">
        <v>3</v>
      </c>
      <c r="J78" s="3" t="s">
        <v>363</v>
      </c>
      <c r="K78" s="3">
        <v>2018</v>
      </c>
      <c r="L78" s="2" t="s">
        <v>228</v>
      </c>
    </row>
    <row r="79" spans="1:12" x14ac:dyDescent="0.25">
      <c r="A79" t="s">
        <v>297</v>
      </c>
      <c r="C79" s="1" t="s">
        <v>175</v>
      </c>
      <c r="G79" s="9">
        <v>44000</v>
      </c>
      <c r="H79" s="3" t="s">
        <v>17</v>
      </c>
      <c r="I79" s="3" t="s">
        <v>3</v>
      </c>
      <c r="J79" s="3" t="s">
        <v>363</v>
      </c>
      <c r="K79" s="3">
        <v>2018</v>
      </c>
      <c r="L79" s="2" t="s">
        <v>228</v>
      </c>
    </row>
    <row r="80" spans="1:12" x14ac:dyDescent="0.25">
      <c r="A80" t="s">
        <v>298</v>
      </c>
      <c r="C80" s="1" t="s">
        <v>176</v>
      </c>
      <c r="G80" s="9">
        <v>698000</v>
      </c>
      <c r="H80" s="3" t="s">
        <v>17</v>
      </c>
      <c r="I80" s="3" t="s">
        <v>3</v>
      </c>
      <c r="J80" s="3" t="s">
        <v>363</v>
      </c>
      <c r="K80" s="3">
        <v>2018</v>
      </c>
      <c r="L80" s="2" t="s">
        <v>228</v>
      </c>
    </row>
    <row r="81" spans="1:12" x14ac:dyDescent="0.25">
      <c r="A81" t="s">
        <v>299</v>
      </c>
      <c r="C81" s="1" t="s">
        <v>177</v>
      </c>
      <c r="G81" s="9">
        <v>10000</v>
      </c>
      <c r="H81" s="3" t="s">
        <v>17</v>
      </c>
      <c r="I81" s="3" t="s">
        <v>3</v>
      </c>
      <c r="J81" s="3" t="s">
        <v>363</v>
      </c>
      <c r="K81" s="3">
        <v>2018</v>
      </c>
      <c r="L81" s="2" t="s">
        <v>228</v>
      </c>
    </row>
    <row r="82" spans="1:12" x14ac:dyDescent="0.25">
      <c r="A82" t="s">
        <v>300</v>
      </c>
      <c r="C82" s="1" t="s">
        <v>178</v>
      </c>
      <c r="G82" s="9">
        <v>365000</v>
      </c>
      <c r="H82" s="3" t="s">
        <v>17</v>
      </c>
      <c r="I82" s="3" t="s">
        <v>3</v>
      </c>
      <c r="J82" s="3" t="s">
        <v>363</v>
      </c>
      <c r="K82" s="3">
        <v>2018</v>
      </c>
      <c r="L82" s="2" t="s">
        <v>228</v>
      </c>
    </row>
    <row r="83" spans="1:12" x14ac:dyDescent="0.25">
      <c r="A83" t="s">
        <v>301</v>
      </c>
      <c r="C83" s="1" t="s">
        <v>179</v>
      </c>
      <c r="G83" s="9">
        <v>48000</v>
      </c>
      <c r="H83" s="3" t="s">
        <v>17</v>
      </c>
      <c r="I83" s="3" t="s">
        <v>3</v>
      </c>
      <c r="J83" s="3" t="s">
        <v>363</v>
      </c>
      <c r="K83" s="3">
        <v>2018</v>
      </c>
      <c r="L83" s="2" t="s">
        <v>228</v>
      </c>
    </row>
    <row r="84" spans="1:12" x14ac:dyDescent="0.25">
      <c r="A84" t="s">
        <v>302</v>
      </c>
      <c r="C84" s="1" t="s">
        <v>180</v>
      </c>
      <c r="G84" s="9">
        <v>4950000</v>
      </c>
      <c r="H84" s="3" t="s">
        <v>17</v>
      </c>
      <c r="I84" s="3" t="s">
        <v>3</v>
      </c>
      <c r="J84" s="3" t="s">
        <v>363</v>
      </c>
      <c r="K84" s="3">
        <v>2018</v>
      </c>
      <c r="L84" s="2" t="s">
        <v>228</v>
      </c>
    </row>
    <row r="85" spans="1:12" x14ac:dyDescent="0.25">
      <c r="A85" t="s">
        <v>303</v>
      </c>
      <c r="C85" s="1" t="s">
        <v>181</v>
      </c>
      <c r="G85" s="9">
        <v>29000</v>
      </c>
      <c r="H85" s="3" t="s">
        <v>17</v>
      </c>
      <c r="I85" s="3" t="s">
        <v>3</v>
      </c>
      <c r="J85" s="3" t="s">
        <v>363</v>
      </c>
      <c r="K85" s="3">
        <v>2018</v>
      </c>
      <c r="L85" s="2" t="s">
        <v>228</v>
      </c>
    </row>
    <row r="86" spans="1:12" x14ac:dyDescent="0.25">
      <c r="A86" t="s">
        <v>304</v>
      </c>
      <c r="C86" s="1" t="s">
        <v>182</v>
      </c>
      <c r="G86" s="9">
        <v>1100000</v>
      </c>
      <c r="H86" s="3" t="s">
        <v>17</v>
      </c>
      <c r="I86" s="3" t="s">
        <v>3</v>
      </c>
      <c r="J86" s="3" t="s">
        <v>363</v>
      </c>
      <c r="K86" s="3">
        <v>2018</v>
      </c>
      <c r="L86" s="2" t="s">
        <v>228</v>
      </c>
    </row>
    <row r="87" spans="1:12" x14ac:dyDescent="0.25">
      <c r="A87" t="s">
        <v>312</v>
      </c>
      <c r="C87" s="1" t="s">
        <v>305</v>
      </c>
      <c r="G87" s="9">
        <v>988000</v>
      </c>
      <c r="H87" s="3" t="s">
        <v>17</v>
      </c>
      <c r="I87" s="3" t="s">
        <v>3</v>
      </c>
      <c r="J87" s="3" t="s">
        <v>363</v>
      </c>
      <c r="K87" s="3">
        <v>2018</v>
      </c>
      <c r="L87" s="2" t="s">
        <v>228</v>
      </c>
    </row>
    <row r="88" spans="1:12" x14ac:dyDescent="0.25">
      <c r="A88" t="s">
        <v>313</v>
      </c>
      <c r="C88" s="1" t="s">
        <v>306</v>
      </c>
      <c r="G88" s="9">
        <v>988000</v>
      </c>
      <c r="H88" s="3" t="s">
        <v>17</v>
      </c>
      <c r="I88" s="3" t="s">
        <v>3</v>
      </c>
      <c r="J88" s="3" t="s">
        <v>363</v>
      </c>
      <c r="K88" s="3">
        <v>2018</v>
      </c>
      <c r="L88" s="2" t="s">
        <v>228</v>
      </c>
    </row>
    <row r="89" spans="1:12" x14ac:dyDescent="0.25">
      <c r="A89" t="s">
        <v>314</v>
      </c>
      <c r="C89" s="1" t="s">
        <v>307</v>
      </c>
      <c r="G89" s="9">
        <v>888000</v>
      </c>
      <c r="H89" s="3" t="s">
        <v>17</v>
      </c>
      <c r="I89" s="3" t="s">
        <v>3</v>
      </c>
      <c r="J89" s="3" t="s">
        <v>363</v>
      </c>
      <c r="K89" s="3">
        <v>2018</v>
      </c>
      <c r="L89" s="2" t="s">
        <v>228</v>
      </c>
    </row>
    <row r="90" spans="1:12" x14ac:dyDescent="0.25">
      <c r="A90" t="s">
        <v>315</v>
      </c>
      <c r="C90" s="1" t="s">
        <v>308</v>
      </c>
      <c r="G90" s="9">
        <v>100000</v>
      </c>
      <c r="H90" s="3" t="s">
        <v>17</v>
      </c>
      <c r="I90" s="3" t="s">
        <v>3</v>
      </c>
      <c r="J90" s="3" t="s">
        <v>363</v>
      </c>
      <c r="K90" s="3">
        <v>2018</v>
      </c>
      <c r="L90" s="2" t="s">
        <v>228</v>
      </c>
    </row>
    <row r="91" spans="1:12" x14ac:dyDescent="0.25">
      <c r="A91" t="s">
        <v>316</v>
      </c>
      <c r="C91" s="1" t="s">
        <v>183</v>
      </c>
      <c r="G91" s="9">
        <v>988000</v>
      </c>
      <c r="H91" s="3" t="s">
        <v>17</v>
      </c>
      <c r="I91" s="3" t="s">
        <v>3</v>
      </c>
      <c r="J91" s="3" t="s">
        <v>363</v>
      </c>
      <c r="K91" s="3">
        <v>2018</v>
      </c>
      <c r="L91" s="2" t="s">
        <v>228</v>
      </c>
    </row>
    <row r="92" spans="1:12" x14ac:dyDescent="0.25">
      <c r="A92" t="s">
        <v>317</v>
      </c>
      <c r="C92" s="1" t="s">
        <v>311</v>
      </c>
      <c r="G92" s="9">
        <v>40000</v>
      </c>
      <c r="H92" s="3" t="s">
        <v>17</v>
      </c>
      <c r="I92" s="3" t="s">
        <v>3</v>
      </c>
      <c r="J92" s="3" t="s">
        <v>363</v>
      </c>
      <c r="K92" s="3">
        <v>2018</v>
      </c>
      <c r="L92" s="2" t="s">
        <v>228</v>
      </c>
    </row>
    <row r="93" spans="1:12" x14ac:dyDescent="0.25">
      <c r="A93" t="s">
        <v>318</v>
      </c>
      <c r="C93" s="1" t="s">
        <v>310</v>
      </c>
      <c r="G93" s="9">
        <v>40000</v>
      </c>
      <c r="H93" s="3" t="s">
        <v>17</v>
      </c>
      <c r="I93" s="3" t="s">
        <v>3</v>
      </c>
      <c r="J93" s="3" t="s">
        <v>363</v>
      </c>
      <c r="K93" s="3">
        <v>2018</v>
      </c>
      <c r="L93" s="2" t="s">
        <v>228</v>
      </c>
    </row>
    <row r="94" spans="1:12" x14ac:dyDescent="0.25">
      <c r="A94" t="s">
        <v>319</v>
      </c>
      <c r="C94" s="1" t="s">
        <v>309</v>
      </c>
      <c r="G94" s="9">
        <v>988000</v>
      </c>
      <c r="H94" s="3" t="s">
        <v>17</v>
      </c>
      <c r="I94" s="3" t="s">
        <v>3</v>
      </c>
      <c r="J94" s="3" t="s">
        <v>363</v>
      </c>
      <c r="K94" s="3">
        <v>2018</v>
      </c>
      <c r="L94" s="2" t="s">
        <v>228</v>
      </c>
    </row>
    <row r="95" spans="1:12" x14ac:dyDescent="0.25">
      <c r="A95" t="s">
        <v>320</v>
      </c>
      <c r="C95" s="1" t="s">
        <v>184</v>
      </c>
      <c r="G95" s="9">
        <v>750000</v>
      </c>
      <c r="H95" s="3" t="s">
        <v>17</v>
      </c>
      <c r="I95" s="3" t="s">
        <v>3</v>
      </c>
      <c r="J95" s="3" t="s">
        <v>363</v>
      </c>
      <c r="K95" s="3">
        <v>2018</v>
      </c>
      <c r="L95" s="2" t="s">
        <v>228</v>
      </c>
    </row>
    <row r="96" spans="1:12" x14ac:dyDescent="0.25">
      <c r="A96" t="s">
        <v>321</v>
      </c>
      <c r="C96" s="1" t="s">
        <v>185</v>
      </c>
      <c r="G96" s="9">
        <v>100000</v>
      </c>
      <c r="H96" s="3" t="s">
        <v>17</v>
      </c>
      <c r="I96" s="3" t="s">
        <v>3</v>
      </c>
      <c r="J96" s="3" t="s">
        <v>363</v>
      </c>
      <c r="K96" s="3">
        <v>2018</v>
      </c>
      <c r="L96" s="2" t="s">
        <v>228</v>
      </c>
    </row>
    <row r="97" spans="1:12" x14ac:dyDescent="0.25">
      <c r="A97" t="s">
        <v>322</v>
      </c>
      <c r="C97" s="1" t="s">
        <v>186</v>
      </c>
      <c r="G97" s="9">
        <v>165000</v>
      </c>
      <c r="H97" s="3" t="s">
        <v>17</v>
      </c>
      <c r="I97" s="3" t="s">
        <v>3</v>
      </c>
      <c r="J97" s="3" t="s">
        <v>363</v>
      </c>
      <c r="K97" s="3">
        <v>2018</v>
      </c>
      <c r="L97" s="2" t="s">
        <v>228</v>
      </c>
    </row>
    <row r="98" spans="1:12" x14ac:dyDescent="0.25">
      <c r="A98" t="s">
        <v>323</v>
      </c>
      <c r="C98" s="1" t="s">
        <v>187</v>
      </c>
      <c r="G98" s="9">
        <v>50000</v>
      </c>
      <c r="H98" s="3" t="s">
        <v>17</v>
      </c>
      <c r="I98" s="3" t="s">
        <v>3</v>
      </c>
      <c r="J98" s="3" t="s">
        <v>363</v>
      </c>
      <c r="K98" s="3">
        <v>2018</v>
      </c>
      <c r="L98" s="2" t="s">
        <v>228</v>
      </c>
    </row>
    <row r="99" spans="1:12" x14ac:dyDescent="0.25">
      <c r="A99" t="s">
        <v>324</v>
      </c>
      <c r="C99" s="1" t="s">
        <v>188</v>
      </c>
      <c r="G99" s="9">
        <v>64000</v>
      </c>
      <c r="H99" s="3" t="s">
        <v>17</v>
      </c>
      <c r="I99" s="3" t="s">
        <v>3</v>
      </c>
      <c r="J99" s="3" t="s">
        <v>363</v>
      </c>
      <c r="K99" s="3">
        <v>2018</v>
      </c>
      <c r="L99" s="2" t="s">
        <v>228</v>
      </c>
    </row>
    <row r="100" spans="1:12" x14ac:dyDescent="0.25">
      <c r="A100" t="s">
        <v>325</v>
      </c>
      <c r="C100" s="1" t="s">
        <v>189</v>
      </c>
      <c r="G100" s="9">
        <v>989000</v>
      </c>
      <c r="H100" s="3" t="s">
        <v>17</v>
      </c>
      <c r="I100" s="3" t="s">
        <v>3</v>
      </c>
      <c r="J100" s="3" t="s">
        <v>363</v>
      </c>
      <c r="K100" s="3">
        <v>2018</v>
      </c>
      <c r="L100" s="2" t="s">
        <v>228</v>
      </c>
    </row>
    <row r="101" spans="1:12" x14ac:dyDescent="0.25">
      <c r="A101" t="s">
        <v>326</v>
      </c>
      <c r="C101" s="1" t="s">
        <v>190</v>
      </c>
      <c r="G101" s="9">
        <v>659000</v>
      </c>
      <c r="H101" s="3" t="s">
        <v>17</v>
      </c>
      <c r="I101" s="3" t="s">
        <v>3</v>
      </c>
      <c r="J101" s="3" t="s">
        <v>363</v>
      </c>
      <c r="K101" s="3">
        <v>2018</v>
      </c>
      <c r="L101" s="2" t="s">
        <v>228</v>
      </c>
    </row>
    <row r="102" spans="1:12" x14ac:dyDescent="0.25">
      <c r="A102" t="s">
        <v>327</v>
      </c>
      <c r="C102" s="1" t="s">
        <v>191</v>
      </c>
      <c r="G102" s="9">
        <v>222000</v>
      </c>
      <c r="H102" s="3" t="s">
        <v>17</v>
      </c>
      <c r="I102" s="3" t="s">
        <v>3</v>
      </c>
      <c r="J102" s="3" t="s">
        <v>363</v>
      </c>
      <c r="K102" s="3">
        <v>2018</v>
      </c>
      <c r="L102" s="2" t="s">
        <v>228</v>
      </c>
    </row>
    <row r="103" spans="1:12" x14ac:dyDescent="0.25">
      <c r="A103" t="s">
        <v>328</v>
      </c>
      <c r="C103" s="1" t="s">
        <v>192</v>
      </c>
      <c r="G103" s="9">
        <v>21000</v>
      </c>
      <c r="H103" s="3" t="s">
        <v>17</v>
      </c>
      <c r="I103" s="3" t="s">
        <v>3</v>
      </c>
      <c r="J103" s="3" t="s">
        <v>363</v>
      </c>
      <c r="K103" s="3">
        <v>2018</v>
      </c>
      <c r="L103" s="2" t="s">
        <v>228</v>
      </c>
    </row>
    <row r="104" spans="1:12" x14ac:dyDescent="0.25">
      <c r="A104" t="s">
        <v>329</v>
      </c>
      <c r="C104" s="1" t="s">
        <v>193</v>
      </c>
      <c r="G104" s="9">
        <v>25000</v>
      </c>
      <c r="H104" s="3" t="s">
        <v>17</v>
      </c>
      <c r="I104" s="3" t="s">
        <v>3</v>
      </c>
      <c r="J104" s="3" t="s">
        <v>363</v>
      </c>
      <c r="K104" s="3">
        <v>2018</v>
      </c>
      <c r="L104" s="2" t="s">
        <v>228</v>
      </c>
    </row>
    <row r="105" spans="1:12" x14ac:dyDescent="0.25">
      <c r="A105" t="s">
        <v>330</v>
      </c>
      <c r="C105" s="1" t="s">
        <v>194</v>
      </c>
      <c r="G105" s="9">
        <v>35000</v>
      </c>
      <c r="H105" s="3" t="s">
        <v>17</v>
      </c>
      <c r="I105" s="3" t="s">
        <v>3</v>
      </c>
      <c r="J105" s="3" t="s">
        <v>363</v>
      </c>
      <c r="K105" s="3">
        <v>2018</v>
      </c>
      <c r="L105" s="2" t="s">
        <v>228</v>
      </c>
    </row>
    <row r="106" spans="1:12" x14ac:dyDescent="0.25">
      <c r="A106" t="s">
        <v>365</v>
      </c>
      <c r="C106" s="1" t="s">
        <v>366</v>
      </c>
      <c r="G106" s="9">
        <v>2000</v>
      </c>
      <c r="H106" s="3" t="s">
        <v>17</v>
      </c>
      <c r="I106" s="3" t="s">
        <v>3</v>
      </c>
      <c r="J106" s="3" t="s">
        <v>367</v>
      </c>
      <c r="K106" s="3">
        <v>2019</v>
      </c>
      <c r="L106" s="2" t="s">
        <v>228</v>
      </c>
    </row>
    <row r="107" spans="1:12" x14ac:dyDescent="0.25">
      <c r="A107" t="s">
        <v>331</v>
      </c>
      <c r="C107" s="1" t="s">
        <v>195</v>
      </c>
      <c r="G107" s="9">
        <v>163000</v>
      </c>
      <c r="H107" s="3" t="s">
        <v>17</v>
      </c>
      <c r="I107" s="3" t="s">
        <v>3</v>
      </c>
      <c r="J107" s="3" t="s">
        <v>363</v>
      </c>
      <c r="K107" s="3">
        <v>2018</v>
      </c>
      <c r="L107" s="2" t="s">
        <v>228</v>
      </c>
    </row>
    <row r="108" spans="1:12" x14ac:dyDescent="0.25">
      <c r="A108" t="s">
        <v>332</v>
      </c>
      <c r="C108" s="1" t="s">
        <v>196</v>
      </c>
      <c r="G108" s="9">
        <v>391000</v>
      </c>
      <c r="H108" s="3" t="s">
        <v>17</v>
      </c>
      <c r="I108" s="3" t="s">
        <v>3</v>
      </c>
      <c r="J108" s="3" t="s">
        <v>363</v>
      </c>
      <c r="K108" s="3">
        <v>2018</v>
      </c>
      <c r="L108" s="2" t="s">
        <v>228</v>
      </c>
    </row>
    <row r="109" spans="1:12" x14ac:dyDescent="0.25">
      <c r="A109" t="s">
        <v>333</v>
      </c>
      <c r="C109" s="1" t="s">
        <v>197</v>
      </c>
      <c r="G109" s="9">
        <v>16000</v>
      </c>
      <c r="H109" s="3" t="s">
        <v>17</v>
      </c>
      <c r="I109" s="3" t="s">
        <v>3</v>
      </c>
      <c r="J109" s="3" t="s">
        <v>363</v>
      </c>
      <c r="K109" s="3">
        <v>2018</v>
      </c>
      <c r="L109" s="2" t="s">
        <v>228</v>
      </c>
    </row>
    <row r="110" spans="1:12" x14ac:dyDescent="0.25">
      <c r="A110" t="s">
        <v>334</v>
      </c>
      <c r="C110" s="1" t="s">
        <v>198</v>
      </c>
      <c r="G110" s="9">
        <v>71000</v>
      </c>
      <c r="H110" s="3" t="s">
        <v>17</v>
      </c>
      <c r="I110" s="3" t="s">
        <v>3</v>
      </c>
      <c r="J110" s="3" t="s">
        <v>363</v>
      </c>
      <c r="K110" s="3">
        <v>2018</v>
      </c>
      <c r="L110" s="2" t="s">
        <v>228</v>
      </c>
    </row>
    <row r="111" spans="1:12" x14ac:dyDescent="0.25">
      <c r="A111" t="s">
        <v>335</v>
      </c>
      <c r="C111" s="1" t="s">
        <v>199</v>
      </c>
      <c r="G111" s="9">
        <v>50000</v>
      </c>
      <c r="H111" s="3" t="s">
        <v>17</v>
      </c>
      <c r="I111" s="3" t="s">
        <v>3</v>
      </c>
      <c r="J111" s="3" t="s">
        <v>363</v>
      </c>
      <c r="K111" s="3">
        <v>2018</v>
      </c>
      <c r="L111" s="2" t="s">
        <v>228</v>
      </c>
    </row>
    <row r="112" spans="1:12" x14ac:dyDescent="0.25">
      <c r="A112" t="s">
        <v>336</v>
      </c>
      <c r="C112" s="1" t="s">
        <v>200</v>
      </c>
      <c r="G112" s="9">
        <v>265000</v>
      </c>
      <c r="H112" s="3" t="s">
        <v>17</v>
      </c>
      <c r="I112" s="3" t="s">
        <v>3</v>
      </c>
      <c r="J112" s="3" t="s">
        <v>363</v>
      </c>
      <c r="K112" s="3">
        <v>2018</v>
      </c>
      <c r="L112" s="2" t="s">
        <v>228</v>
      </c>
    </row>
    <row r="113" spans="1:12" x14ac:dyDescent="0.25">
      <c r="A113" t="s">
        <v>337</v>
      </c>
      <c r="C113" s="1" t="s">
        <v>201</v>
      </c>
      <c r="G113" s="9">
        <v>998000</v>
      </c>
      <c r="H113" s="3" t="s">
        <v>17</v>
      </c>
      <c r="I113" s="3" t="s">
        <v>3</v>
      </c>
      <c r="J113" s="3" t="s">
        <v>363</v>
      </c>
      <c r="K113" s="3">
        <v>2018</v>
      </c>
      <c r="L113" s="2" t="s">
        <v>228</v>
      </c>
    </row>
    <row r="114" spans="1:12" x14ac:dyDescent="0.25">
      <c r="A114" t="s">
        <v>338</v>
      </c>
      <c r="C114" s="1" t="s">
        <v>202</v>
      </c>
      <c r="G114" s="9">
        <v>980000</v>
      </c>
      <c r="H114" s="3" t="s">
        <v>17</v>
      </c>
      <c r="I114" s="3" t="s">
        <v>3</v>
      </c>
      <c r="J114" s="3" t="s">
        <v>363</v>
      </c>
      <c r="K114" s="3">
        <v>2018</v>
      </c>
      <c r="L114" s="2" t="s">
        <v>228</v>
      </c>
    </row>
    <row r="115" spans="1:12" x14ac:dyDescent="0.25">
      <c r="A115" t="s">
        <v>339</v>
      </c>
      <c r="C115" s="1" t="s">
        <v>203</v>
      </c>
      <c r="G115" s="9">
        <v>510000</v>
      </c>
      <c r="H115" s="3" t="s">
        <v>17</v>
      </c>
      <c r="I115" s="3" t="s">
        <v>3</v>
      </c>
      <c r="J115" s="3" t="s">
        <v>363</v>
      </c>
      <c r="K115" s="3">
        <v>2018</v>
      </c>
      <c r="L115" s="2" t="s">
        <v>228</v>
      </c>
    </row>
    <row r="116" spans="1:12" x14ac:dyDescent="0.25">
      <c r="A116" t="s">
        <v>340</v>
      </c>
      <c r="C116" s="1" t="s">
        <v>204</v>
      </c>
      <c r="G116" s="9">
        <v>296000</v>
      </c>
      <c r="H116" s="3" t="s">
        <v>17</v>
      </c>
      <c r="I116" s="3" t="s">
        <v>3</v>
      </c>
      <c r="J116" s="3" t="s">
        <v>363</v>
      </c>
      <c r="K116" s="3">
        <v>2018</v>
      </c>
      <c r="L116" s="2" t="s">
        <v>228</v>
      </c>
    </row>
    <row r="117" spans="1:12" x14ac:dyDescent="0.25">
      <c r="A117" t="s">
        <v>341</v>
      </c>
      <c r="C117" s="1" t="s">
        <v>205</v>
      </c>
      <c r="G117" s="9">
        <v>999000</v>
      </c>
      <c r="H117" s="3" t="s">
        <v>17</v>
      </c>
      <c r="I117" s="3" t="s">
        <v>3</v>
      </c>
      <c r="J117" s="3" t="s">
        <v>363</v>
      </c>
      <c r="K117" s="3">
        <v>2018</v>
      </c>
      <c r="L117" s="2" t="s">
        <v>228</v>
      </c>
    </row>
    <row r="118" spans="1:12" x14ac:dyDescent="0.25">
      <c r="A118" t="s">
        <v>342</v>
      </c>
      <c r="C118" s="1" t="s">
        <v>206</v>
      </c>
      <c r="G118" s="9">
        <v>71000</v>
      </c>
      <c r="H118" s="3" t="s">
        <v>17</v>
      </c>
      <c r="I118" s="3" t="s">
        <v>3</v>
      </c>
      <c r="J118" s="3" t="s">
        <v>363</v>
      </c>
      <c r="K118" s="3">
        <v>2018</v>
      </c>
      <c r="L118" s="2" t="s">
        <v>228</v>
      </c>
    </row>
    <row r="119" spans="1:12" x14ac:dyDescent="0.25">
      <c r="A119" t="s">
        <v>343</v>
      </c>
      <c r="C119" s="1" t="s">
        <v>207</v>
      </c>
      <c r="G119" s="9">
        <v>880000</v>
      </c>
      <c r="H119" s="3" t="s">
        <v>17</v>
      </c>
      <c r="I119" s="3" t="s">
        <v>3</v>
      </c>
      <c r="J119" s="3" t="s">
        <v>363</v>
      </c>
      <c r="K119" s="3">
        <v>2018</v>
      </c>
      <c r="L119" s="2" t="s">
        <v>228</v>
      </c>
    </row>
    <row r="120" spans="1:12" x14ac:dyDescent="0.25">
      <c r="A120" t="s">
        <v>344</v>
      </c>
      <c r="C120" s="1" t="s">
        <v>208</v>
      </c>
      <c r="G120" s="9">
        <v>504000</v>
      </c>
      <c r="H120" s="3" t="s">
        <v>17</v>
      </c>
      <c r="I120" s="3" t="s">
        <v>3</v>
      </c>
      <c r="J120" s="3" t="s">
        <v>363</v>
      </c>
      <c r="K120" s="3">
        <v>2018</v>
      </c>
      <c r="L120" s="2" t="s">
        <v>228</v>
      </c>
    </row>
    <row r="121" spans="1:12" x14ac:dyDescent="0.25">
      <c r="A121" t="s">
        <v>345</v>
      </c>
      <c r="C121" s="1" t="s">
        <v>209</v>
      </c>
      <c r="G121" s="9">
        <v>508000</v>
      </c>
      <c r="H121" s="3" t="s">
        <v>17</v>
      </c>
      <c r="I121" s="3" t="s">
        <v>3</v>
      </c>
      <c r="J121" s="3" t="s">
        <v>363</v>
      </c>
      <c r="K121" s="3">
        <v>2018</v>
      </c>
      <c r="L121" s="2" t="s">
        <v>228</v>
      </c>
    </row>
    <row r="122" spans="1:12" x14ac:dyDescent="0.25">
      <c r="A122" t="s">
        <v>346</v>
      </c>
      <c r="C122" s="1" t="s">
        <v>210</v>
      </c>
      <c r="G122" s="9">
        <v>5000</v>
      </c>
      <c r="H122" s="3" t="s">
        <v>17</v>
      </c>
      <c r="I122" s="3" t="s">
        <v>3</v>
      </c>
      <c r="J122" s="3" t="s">
        <v>363</v>
      </c>
      <c r="K122" s="3">
        <v>2018</v>
      </c>
      <c r="L122" s="2" t="s">
        <v>228</v>
      </c>
    </row>
    <row r="123" spans="1:12" x14ac:dyDescent="0.25">
      <c r="A123" t="s">
        <v>347</v>
      </c>
      <c r="C123" s="1" t="s">
        <v>211</v>
      </c>
      <c r="G123" s="9">
        <v>180000</v>
      </c>
      <c r="H123" s="3" t="s">
        <v>17</v>
      </c>
      <c r="I123" s="3" t="s">
        <v>3</v>
      </c>
      <c r="J123" s="3" t="s">
        <v>363</v>
      </c>
      <c r="K123" s="3">
        <v>2018</v>
      </c>
      <c r="L123" s="2" t="s">
        <v>228</v>
      </c>
    </row>
    <row r="124" spans="1:12" x14ac:dyDescent="0.25">
      <c r="A124" t="s">
        <v>348</v>
      </c>
      <c r="C124" s="1" t="s">
        <v>212</v>
      </c>
      <c r="G124" s="9">
        <v>300000</v>
      </c>
      <c r="H124" s="3" t="s">
        <v>17</v>
      </c>
      <c r="I124" s="3" t="s">
        <v>3</v>
      </c>
      <c r="J124" s="3" t="s">
        <v>363</v>
      </c>
      <c r="K124" s="3">
        <v>2018</v>
      </c>
      <c r="L124" s="2" t="s">
        <v>228</v>
      </c>
    </row>
    <row r="125" spans="1:12" x14ac:dyDescent="0.25">
      <c r="A125" t="s">
        <v>349</v>
      </c>
      <c r="C125" s="1" t="s">
        <v>213</v>
      </c>
      <c r="G125" s="9">
        <v>811000</v>
      </c>
      <c r="H125" s="3" t="s">
        <v>17</v>
      </c>
      <c r="I125" s="3" t="s">
        <v>3</v>
      </c>
      <c r="J125" s="3" t="s">
        <v>363</v>
      </c>
      <c r="K125" s="3">
        <v>2018</v>
      </c>
      <c r="L125" s="2" t="s">
        <v>228</v>
      </c>
    </row>
    <row r="126" spans="1:12" x14ac:dyDescent="0.25">
      <c r="A126" t="s">
        <v>350</v>
      </c>
      <c r="C126" s="1" t="s">
        <v>214</v>
      </c>
      <c r="G126" s="9">
        <v>450000</v>
      </c>
      <c r="H126" s="3" t="s">
        <v>17</v>
      </c>
      <c r="I126" s="3" t="s">
        <v>3</v>
      </c>
      <c r="J126" s="3" t="s">
        <v>363</v>
      </c>
      <c r="K126" s="3">
        <v>2018</v>
      </c>
      <c r="L126" s="2" t="s">
        <v>228</v>
      </c>
    </row>
    <row r="127" spans="1:12" x14ac:dyDescent="0.25">
      <c r="A127" t="s">
        <v>351</v>
      </c>
      <c r="C127" s="1" t="s">
        <v>215</v>
      </c>
      <c r="G127" s="9">
        <v>70000</v>
      </c>
      <c r="H127" s="3" t="s">
        <v>17</v>
      </c>
      <c r="I127" s="3" t="s">
        <v>3</v>
      </c>
      <c r="J127" s="3" t="s">
        <v>363</v>
      </c>
      <c r="K127" s="3">
        <v>2018</v>
      </c>
      <c r="L127" s="2" t="s">
        <v>228</v>
      </c>
    </row>
    <row r="128" spans="1:12" x14ac:dyDescent="0.25">
      <c r="A128" t="s">
        <v>352</v>
      </c>
      <c r="C128" s="1" t="s">
        <v>216</v>
      </c>
      <c r="G128" s="9">
        <v>10000</v>
      </c>
      <c r="H128" s="3" t="s">
        <v>17</v>
      </c>
      <c r="I128" s="3" t="s">
        <v>3</v>
      </c>
      <c r="J128" s="3" t="s">
        <v>363</v>
      </c>
      <c r="K128" s="3">
        <v>2018</v>
      </c>
      <c r="L128" s="2" t="s">
        <v>228</v>
      </c>
    </row>
    <row r="129" spans="1:12" x14ac:dyDescent="0.25">
      <c r="A129" t="s">
        <v>353</v>
      </c>
      <c r="C129" s="1" t="s">
        <v>217</v>
      </c>
      <c r="G129" s="9">
        <v>90000</v>
      </c>
      <c r="H129" s="3" t="s">
        <v>17</v>
      </c>
      <c r="I129" s="3" t="s">
        <v>3</v>
      </c>
      <c r="J129" s="3" t="s">
        <v>363</v>
      </c>
      <c r="K129" s="3">
        <v>2018</v>
      </c>
      <c r="L129" s="2" t="s">
        <v>228</v>
      </c>
    </row>
    <row r="130" spans="1:12" x14ac:dyDescent="0.25">
      <c r="A130" t="s">
        <v>354</v>
      </c>
      <c r="C130" s="1" t="s">
        <v>218</v>
      </c>
      <c r="G130" s="9">
        <v>200000</v>
      </c>
      <c r="H130" s="3" t="s">
        <v>17</v>
      </c>
      <c r="I130" s="3" t="s">
        <v>3</v>
      </c>
      <c r="J130" s="3" t="s">
        <v>363</v>
      </c>
      <c r="K130" s="3">
        <v>2018</v>
      </c>
      <c r="L130" s="2" t="s">
        <v>228</v>
      </c>
    </row>
    <row r="131" spans="1:12" x14ac:dyDescent="0.25">
      <c r="A131" t="s">
        <v>355</v>
      </c>
      <c r="C131" s="1" t="s">
        <v>219</v>
      </c>
      <c r="G131" s="9">
        <v>748000</v>
      </c>
      <c r="H131" s="3" t="s">
        <v>17</v>
      </c>
      <c r="I131" s="3" t="s">
        <v>3</v>
      </c>
      <c r="J131" s="3" t="s">
        <v>363</v>
      </c>
      <c r="K131" s="3">
        <v>2018</v>
      </c>
      <c r="L131" s="2" t="s">
        <v>228</v>
      </c>
    </row>
    <row r="132" spans="1:12" x14ac:dyDescent="0.25">
      <c r="A132" t="s">
        <v>356</v>
      </c>
      <c r="C132" s="1" t="s">
        <v>220</v>
      </c>
      <c r="G132" s="9">
        <v>200000</v>
      </c>
      <c r="H132" s="3" t="s">
        <v>17</v>
      </c>
      <c r="I132" s="3" t="s">
        <v>3</v>
      </c>
      <c r="J132" s="3" t="s">
        <v>363</v>
      </c>
      <c r="K132" s="3">
        <v>2018</v>
      </c>
      <c r="L132" s="2" t="s">
        <v>228</v>
      </c>
    </row>
    <row r="133" spans="1:12" x14ac:dyDescent="0.25">
      <c r="A133" t="s">
        <v>357</v>
      </c>
      <c r="C133" s="1" t="s">
        <v>221</v>
      </c>
      <c r="G133" s="9">
        <v>145000</v>
      </c>
      <c r="H133" s="3" t="s">
        <v>17</v>
      </c>
      <c r="I133" s="3" t="s">
        <v>3</v>
      </c>
      <c r="J133" s="3" t="s">
        <v>363</v>
      </c>
      <c r="K133" s="3">
        <v>2018</v>
      </c>
      <c r="L133" s="2" t="s">
        <v>228</v>
      </c>
    </row>
    <row r="134" spans="1:12" x14ac:dyDescent="0.25">
      <c r="A134" t="s">
        <v>358</v>
      </c>
      <c r="C134" s="1" t="s">
        <v>222</v>
      </c>
      <c r="G134" s="9">
        <v>311000</v>
      </c>
      <c r="H134" s="3" t="s">
        <v>17</v>
      </c>
      <c r="I134" s="3" t="s">
        <v>3</v>
      </c>
      <c r="J134" s="3" t="s">
        <v>363</v>
      </c>
      <c r="K134" s="3">
        <v>2018</v>
      </c>
      <c r="L134" s="2" t="s">
        <v>228</v>
      </c>
    </row>
    <row r="135" spans="1:12" x14ac:dyDescent="0.25">
      <c r="A135" t="s">
        <v>359</v>
      </c>
      <c r="C135" s="1" t="s">
        <v>223</v>
      </c>
      <c r="G135" s="9">
        <v>40000</v>
      </c>
      <c r="H135" s="3" t="s">
        <v>17</v>
      </c>
      <c r="I135" s="3" t="s">
        <v>3</v>
      </c>
      <c r="J135" s="3" t="s">
        <v>363</v>
      </c>
      <c r="K135" s="3">
        <v>2018</v>
      </c>
      <c r="L135" s="2" t="s">
        <v>228</v>
      </c>
    </row>
    <row r="136" spans="1:12" x14ac:dyDescent="0.25">
      <c r="A136" t="s">
        <v>360</v>
      </c>
      <c r="C136" s="1" t="s">
        <v>224</v>
      </c>
      <c r="G136" s="9">
        <v>50000</v>
      </c>
      <c r="H136" s="3" t="s">
        <v>17</v>
      </c>
      <c r="I136" s="3" t="s">
        <v>3</v>
      </c>
      <c r="J136" s="3" t="s">
        <v>363</v>
      </c>
      <c r="K136" s="3">
        <v>2018</v>
      </c>
      <c r="L136" s="2" t="s">
        <v>228</v>
      </c>
    </row>
    <row r="137" spans="1:12" x14ac:dyDescent="0.25">
      <c r="A137" t="s">
        <v>361</v>
      </c>
      <c r="C137" s="1" t="s">
        <v>225</v>
      </c>
      <c r="G137" s="9">
        <v>50000</v>
      </c>
      <c r="H137" s="3" t="s">
        <v>17</v>
      </c>
      <c r="I137" s="3" t="s">
        <v>3</v>
      </c>
      <c r="J137" s="3" t="s">
        <v>363</v>
      </c>
      <c r="K137" s="3">
        <v>2018</v>
      </c>
      <c r="L137" s="2" t="s">
        <v>228</v>
      </c>
    </row>
    <row r="138" spans="1:12" x14ac:dyDescent="0.25">
      <c r="G138" s="9">
        <f>SUM(G4:G137)</f>
        <v>715448000</v>
      </c>
    </row>
  </sheetData>
  <mergeCells count="1">
    <mergeCell ref="A1:M1"/>
  </mergeCells>
  <dataValidations count="1">
    <dataValidation type="decimal" operator="greaterThanOrEqual" allowBlank="1" showInputMessage="1" showErrorMessage="1" sqref="G4:G1048576">
      <formula1>0</formula1>
    </dataValidation>
  </dataValidations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'Тип процедури'!$A$1:$A$10</xm:f>
          </x14:formula1>
          <xm:sqref>I4:I1048576</xm:sqref>
        </x14:dataValidation>
        <x14:dataValidation type="list" allowBlank="1" showInputMessage="1" showErrorMessage="1">
          <x14:formula1>
            <xm:f>Рік!$A$1:$A$3</xm:f>
          </x14:formula1>
          <xm:sqref>K4:K1048576</xm:sqref>
        </x14:dataValidation>
        <x14:dataValidation type="list" allowBlank="1" showInputMessage="1" showErrorMessage="1">
          <x14:formula1>
            <xm:f>Валюти!$A$1:$A$5</xm:f>
          </x14:formula1>
          <xm:sqref>H4:H1048576</xm:sqref>
        </x14:dataValidation>
        <x14:dataValidation type="list" allowBlank="1" showInputMessage="1" showErrorMessage="1">
          <x14:formula1>
            <xm:f>КЕКВ!$A$1:$A$56</xm:f>
          </x14:formula1>
          <xm:sqref>D4:F1048576</xm:sqref>
        </x14:dataValidation>
        <x14:dataValidation type="list" allowBlank="1" showInputMessage="1" showErrorMessage="1">
          <x14:formula1>
            <xm:f>'Початок проведення закупівлі'!$A$1:$A$36</xm:f>
          </x14:formula1>
          <xm:sqref>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48.85546875" customWidth="1"/>
    <col min="2" max="2" width="39.42578125" customWidth="1"/>
  </cols>
  <sheetData>
    <row r="1" spans="1:2" x14ac:dyDescent="0.25">
      <c r="A1" s="4" t="s">
        <v>2</v>
      </c>
      <c r="B1" s="4"/>
    </row>
    <row r="2" spans="1:2" x14ac:dyDescent="0.25">
      <c r="A2" s="4" t="s">
        <v>3</v>
      </c>
      <c r="B2" s="4" t="s">
        <v>4</v>
      </c>
    </row>
    <row r="3" spans="1:2" x14ac:dyDescent="0.25">
      <c r="A3" s="4" t="s">
        <v>5</v>
      </c>
      <c r="B3" s="4" t="s">
        <v>6</v>
      </c>
    </row>
    <row r="4" spans="1:2" x14ac:dyDescent="0.25">
      <c r="A4" s="4" t="s">
        <v>7</v>
      </c>
      <c r="B4" s="4" t="s">
        <v>8</v>
      </c>
    </row>
    <row r="5" spans="1:2" x14ac:dyDescent="0.25">
      <c r="A5" s="4" t="s">
        <v>9</v>
      </c>
      <c r="B5" s="4" t="s">
        <v>10</v>
      </c>
    </row>
    <row r="6" spans="1:2" x14ac:dyDescent="0.25">
      <c r="A6" s="4" t="s">
        <v>11</v>
      </c>
      <c r="B6" s="4" t="s">
        <v>12</v>
      </c>
    </row>
    <row r="7" spans="1:2" x14ac:dyDescent="0.25">
      <c r="A7" s="4" t="s">
        <v>13</v>
      </c>
      <c r="B7" s="4" t="s">
        <v>14</v>
      </c>
    </row>
    <row r="8" spans="1:2" x14ac:dyDescent="0.25">
      <c r="A8" s="4" t="s">
        <v>15</v>
      </c>
      <c r="B8" s="4" t="s">
        <v>16</v>
      </c>
    </row>
    <row r="9" spans="1:2" x14ac:dyDescent="0.25">
      <c r="A9" s="4" t="s">
        <v>78</v>
      </c>
      <c r="B9" s="4" t="s">
        <v>79</v>
      </c>
    </row>
    <row r="10" spans="1:2" x14ac:dyDescent="0.25">
      <c r="A10" s="4" t="s">
        <v>80</v>
      </c>
      <c r="B10" s="4" t="s">
        <v>81</v>
      </c>
    </row>
  </sheetData>
  <sheetProtection password="88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</sheetData>
  <sheetProtection password="DD03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9.85546875" customWidth="1"/>
  </cols>
  <sheetData>
    <row r="1" spans="1:1" x14ac:dyDescent="0.25">
      <c r="A1">
        <f ca="1">YEAR(TODAY())-1</f>
        <v>2017</v>
      </c>
    </row>
    <row r="2" spans="1:1" x14ac:dyDescent="0.25">
      <c r="A2">
        <f t="shared" ref="A2" ca="1" si="0">YEAR(TODAY())</f>
        <v>2018</v>
      </c>
    </row>
    <row r="3" spans="1:1" x14ac:dyDescent="0.25">
      <c r="A3">
        <f ca="1">YEAR(TODAY())+1</f>
        <v>2019</v>
      </c>
    </row>
  </sheetData>
  <sheetProtection password="88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cols>
    <col min="1" max="1" width="16.42578125" customWidth="1"/>
  </cols>
  <sheetData>
    <row r="1" spans="1:1" x14ac:dyDescent="0.25">
      <c r="A1" t="str">
        <f ca="1">CONCATENATE("01.01.",YEAR(TODAY())-1)</f>
        <v>01.01.2017</v>
      </c>
    </row>
    <row r="2" spans="1:1" x14ac:dyDescent="0.25">
      <c r="A2" t="str">
        <f ca="1">CONCATENATE("01.02.",YEAR(TODAY())-1)</f>
        <v>01.02.2017</v>
      </c>
    </row>
    <row r="3" spans="1:1" x14ac:dyDescent="0.25">
      <c r="A3" t="str">
        <f ca="1">CONCATENATE("01.03.",YEAR(TODAY())-1)</f>
        <v>01.03.2017</v>
      </c>
    </row>
    <row r="4" spans="1:1" x14ac:dyDescent="0.25">
      <c r="A4" t="str">
        <f ca="1">CONCATENATE("01.04.",YEAR(TODAY())-1)</f>
        <v>01.04.2017</v>
      </c>
    </row>
    <row r="5" spans="1:1" x14ac:dyDescent="0.25">
      <c r="A5" t="str">
        <f ca="1">CONCATENATE("01.05.",YEAR(TODAY())-1)</f>
        <v>01.05.2017</v>
      </c>
    </row>
    <row r="6" spans="1:1" x14ac:dyDescent="0.25">
      <c r="A6" t="str">
        <f ca="1">CONCATENATE("01.06.",YEAR(TODAY())-1)</f>
        <v>01.06.2017</v>
      </c>
    </row>
    <row r="7" spans="1:1" x14ac:dyDescent="0.25">
      <c r="A7" t="str">
        <f ca="1">CONCATENATE("01.07.",YEAR(TODAY())-1)</f>
        <v>01.07.2017</v>
      </c>
    </row>
    <row r="8" spans="1:1" x14ac:dyDescent="0.25">
      <c r="A8" t="str">
        <f ca="1">CONCATENATE("01.08.",YEAR(TODAY())-1)</f>
        <v>01.08.2017</v>
      </c>
    </row>
    <row r="9" spans="1:1" x14ac:dyDescent="0.25">
      <c r="A9" t="str">
        <f ca="1">CONCATENATE("01.09.",YEAR(TODAY())-1)</f>
        <v>01.09.2017</v>
      </c>
    </row>
    <row r="10" spans="1:1" x14ac:dyDescent="0.25">
      <c r="A10" t="str">
        <f ca="1">CONCATENATE("01.10.",YEAR(TODAY())-1)</f>
        <v>01.10.2017</v>
      </c>
    </row>
    <row r="11" spans="1:1" x14ac:dyDescent="0.25">
      <c r="A11" t="str">
        <f ca="1">CONCATENATE("01.11.",YEAR(TODAY())-1)</f>
        <v>01.11.2017</v>
      </c>
    </row>
    <row r="12" spans="1:1" x14ac:dyDescent="0.25">
      <c r="A12" t="str">
        <f ca="1">CONCATENATE("01.12.",YEAR(TODAY())-1)</f>
        <v>01.12.2017</v>
      </c>
    </row>
    <row r="13" spans="1:1" x14ac:dyDescent="0.25">
      <c r="A13" t="str">
        <f ca="1">CONCATENATE("01.01.",YEAR(TODAY()))</f>
        <v>01.01.2018</v>
      </c>
    </row>
    <row r="14" spans="1:1" x14ac:dyDescent="0.25">
      <c r="A14" t="str">
        <f ca="1">CONCATENATE("01.02.",YEAR(TODAY()))</f>
        <v>01.02.2018</v>
      </c>
    </row>
    <row r="15" spans="1:1" x14ac:dyDescent="0.25">
      <c r="A15" t="str">
        <f ca="1">CONCATENATE("01.03.",YEAR(TODAY()))</f>
        <v>01.03.2018</v>
      </c>
    </row>
    <row r="16" spans="1:1" x14ac:dyDescent="0.25">
      <c r="A16" t="str">
        <f ca="1">CONCATENATE("01.04.",YEAR(TODAY()))</f>
        <v>01.04.2018</v>
      </c>
    </row>
    <row r="17" spans="1:1" x14ac:dyDescent="0.25">
      <c r="A17" t="str">
        <f ca="1">CONCATENATE("01.05.",YEAR(TODAY()))</f>
        <v>01.05.2018</v>
      </c>
    </row>
    <row r="18" spans="1:1" x14ac:dyDescent="0.25">
      <c r="A18" t="str">
        <f ca="1">CONCATENATE("01.06.",YEAR(TODAY()))</f>
        <v>01.06.2018</v>
      </c>
    </row>
    <row r="19" spans="1:1" x14ac:dyDescent="0.25">
      <c r="A19" t="str">
        <f ca="1">CONCATENATE("01.07.",YEAR(TODAY()))</f>
        <v>01.07.2018</v>
      </c>
    </row>
    <row r="20" spans="1:1" x14ac:dyDescent="0.25">
      <c r="A20" t="str">
        <f ca="1">CONCATENATE("01.08.",YEAR(TODAY()))</f>
        <v>01.08.2018</v>
      </c>
    </row>
    <row r="21" spans="1:1" x14ac:dyDescent="0.25">
      <c r="A21" t="str">
        <f ca="1">CONCATENATE("01.09.",YEAR(TODAY()))</f>
        <v>01.09.2018</v>
      </c>
    </row>
    <row r="22" spans="1:1" x14ac:dyDescent="0.25">
      <c r="A22" t="str">
        <f ca="1">CONCATENATE("01.10.",YEAR(TODAY()))</f>
        <v>01.10.2018</v>
      </c>
    </row>
    <row r="23" spans="1:1" x14ac:dyDescent="0.25">
      <c r="A23" t="str">
        <f ca="1">CONCATENATE("01.11.",YEAR(TODAY()))</f>
        <v>01.11.2018</v>
      </c>
    </row>
    <row r="24" spans="1:1" x14ac:dyDescent="0.25">
      <c r="A24" t="str">
        <f ca="1">CONCATENATE("01.12.",YEAR(TODAY()))</f>
        <v>01.12.2018</v>
      </c>
    </row>
    <row r="25" spans="1:1" x14ac:dyDescent="0.25">
      <c r="A25" t="str">
        <f ca="1">CONCATENATE("01.01.",YEAR(TODAY())+1)</f>
        <v>01.01.2019</v>
      </c>
    </row>
    <row r="26" spans="1:1" x14ac:dyDescent="0.25">
      <c r="A26" t="str">
        <f ca="1">CONCATENATE("01.02.",YEAR(TODAY())+1)</f>
        <v>01.02.2019</v>
      </c>
    </row>
    <row r="27" spans="1:1" x14ac:dyDescent="0.25">
      <c r="A27" t="str">
        <f ca="1">CONCATENATE("01.03.",YEAR(TODAY())+1)</f>
        <v>01.03.2019</v>
      </c>
    </row>
    <row r="28" spans="1:1" x14ac:dyDescent="0.25">
      <c r="A28" t="str">
        <f ca="1">CONCATENATE("01.04.",YEAR(TODAY())+1)</f>
        <v>01.04.2019</v>
      </c>
    </row>
    <row r="29" spans="1:1" x14ac:dyDescent="0.25">
      <c r="A29" t="str">
        <f ca="1">CONCATENATE("01.05.",YEAR(TODAY())+1)</f>
        <v>01.05.2019</v>
      </c>
    </row>
    <row r="30" spans="1:1" x14ac:dyDescent="0.25">
      <c r="A30" t="str">
        <f ca="1">CONCATENATE("01.06.",YEAR(TODAY())+1)</f>
        <v>01.06.2019</v>
      </c>
    </row>
    <row r="31" spans="1:1" x14ac:dyDescent="0.25">
      <c r="A31" t="str">
        <f ca="1">CONCATENATE("01.07.",YEAR(TODAY())+1)</f>
        <v>01.07.2019</v>
      </c>
    </row>
    <row r="32" spans="1:1" x14ac:dyDescent="0.25">
      <c r="A32" t="str">
        <f ca="1">CONCATENATE("01.08.",YEAR(TODAY())+1)</f>
        <v>01.08.2019</v>
      </c>
    </row>
    <row r="33" spans="1:1" x14ac:dyDescent="0.25">
      <c r="A33" t="str">
        <f ca="1">CONCATENATE("01.09.",YEAR(TODAY())+1)</f>
        <v>01.09.2019</v>
      </c>
    </row>
    <row r="34" spans="1:1" x14ac:dyDescent="0.25">
      <c r="A34" t="str">
        <f ca="1">CONCATENATE("01.10.",YEAR(TODAY())+1)</f>
        <v>01.10.2019</v>
      </c>
    </row>
    <row r="35" spans="1:1" x14ac:dyDescent="0.25">
      <c r="A35" t="str">
        <f ca="1">CONCATENATE("01.11.",YEAR(TODAY())+1)</f>
        <v>01.11.2019</v>
      </c>
    </row>
    <row r="36" spans="1:1" x14ac:dyDescent="0.25">
      <c r="A36" t="str">
        <f ca="1">CONCATENATE("01.12.",YEAR(TODAY())+1)</f>
        <v>01.12.2019</v>
      </c>
    </row>
  </sheetData>
  <sheetProtection password="88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3" workbookViewId="0"/>
  </sheetViews>
  <sheetFormatPr defaultRowHeight="15" x14ac:dyDescent="0.25"/>
  <cols>
    <col min="2" max="2" width="93.85546875" bestFit="1" customWidth="1"/>
  </cols>
  <sheetData>
    <row r="1" spans="1:2" x14ac:dyDescent="0.25">
      <c r="A1" s="3">
        <v>2000</v>
      </c>
      <c r="B1" t="s">
        <v>75</v>
      </c>
    </row>
    <row r="2" spans="1:2" x14ac:dyDescent="0.25">
      <c r="A2" s="3">
        <v>2100</v>
      </c>
      <c r="B2" t="s">
        <v>22</v>
      </c>
    </row>
    <row r="3" spans="1:2" x14ac:dyDescent="0.25">
      <c r="A3" s="3">
        <v>2110</v>
      </c>
      <c r="B3" t="s">
        <v>23</v>
      </c>
    </row>
    <row r="4" spans="1:2" x14ac:dyDescent="0.25">
      <c r="A4" s="3">
        <v>2111</v>
      </c>
      <c r="B4" t="s">
        <v>24</v>
      </c>
    </row>
    <row r="5" spans="1:2" x14ac:dyDescent="0.25">
      <c r="A5" s="3">
        <v>2112</v>
      </c>
      <c r="B5" t="s">
        <v>25</v>
      </c>
    </row>
    <row r="6" spans="1:2" x14ac:dyDescent="0.25">
      <c r="A6" s="3">
        <v>2120</v>
      </c>
      <c r="B6" t="s">
        <v>26</v>
      </c>
    </row>
    <row r="7" spans="1:2" x14ac:dyDescent="0.25">
      <c r="A7" s="3">
        <v>2200</v>
      </c>
      <c r="B7" t="s">
        <v>27</v>
      </c>
    </row>
    <row r="8" spans="1:2" x14ac:dyDescent="0.25">
      <c r="A8" s="3">
        <v>2210</v>
      </c>
      <c r="B8" t="s">
        <v>28</v>
      </c>
    </row>
    <row r="9" spans="1:2" x14ac:dyDescent="0.25">
      <c r="A9" s="3">
        <v>2220</v>
      </c>
      <c r="B9" t="s">
        <v>29</v>
      </c>
    </row>
    <row r="10" spans="1:2" x14ac:dyDescent="0.25">
      <c r="A10" s="3">
        <v>2230</v>
      </c>
      <c r="B10" t="s">
        <v>30</v>
      </c>
    </row>
    <row r="11" spans="1:2" x14ac:dyDescent="0.25">
      <c r="A11" s="3">
        <v>2240</v>
      </c>
      <c r="B11" t="s">
        <v>31</v>
      </c>
    </row>
    <row r="12" spans="1:2" x14ac:dyDescent="0.25">
      <c r="A12" s="3">
        <v>2250</v>
      </c>
      <c r="B12" t="s">
        <v>32</v>
      </c>
    </row>
    <row r="13" spans="1:2" x14ac:dyDescent="0.25">
      <c r="A13" s="3">
        <v>2260</v>
      </c>
      <c r="B13" t="s">
        <v>33</v>
      </c>
    </row>
    <row r="14" spans="1:2" x14ac:dyDescent="0.25">
      <c r="A14" s="3">
        <v>2270</v>
      </c>
      <c r="B14" t="s">
        <v>34</v>
      </c>
    </row>
    <row r="15" spans="1:2" x14ac:dyDescent="0.25">
      <c r="A15" s="3">
        <v>2271</v>
      </c>
      <c r="B15" t="s">
        <v>35</v>
      </c>
    </row>
    <row r="16" spans="1:2" x14ac:dyDescent="0.25">
      <c r="A16" s="3">
        <v>2272</v>
      </c>
      <c r="B16" t="s">
        <v>36</v>
      </c>
    </row>
    <row r="17" spans="1:2" x14ac:dyDescent="0.25">
      <c r="A17" s="3">
        <v>2273</v>
      </c>
      <c r="B17" t="s">
        <v>37</v>
      </c>
    </row>
    <row r="18" spans="1:2" x14ac:dyDescent="0.25">
      <c r="A18" s="3">
        <v>2274</v>
      </c>
      <c r="B18" t="s">
        <v>38</v>
      </c>
    </row>
    <row r="19" spans="1:2" x14ac:dyDescent="0.25">
      <c r="A19" s="3">
        <v>2275</v>
      </c>
      <c r="B19" t="s">
        <v>39</v>
      </c>
    </row>
    <row r="20" spans="1:2" x14ac:dyDescent="0.25">
      <c r="A20" s="3">
        <v>2276</v>
      </c>
      <c r="B20" t="s">
        <v>40</v>
      </c>
    </row>
    <row r="21" spans="1:2" x14ac:dyDescent="0.25">
      <c r="A21" s="3">
        <v>2280</v>
      </c>
      <c r="B21" t="s">
        <v>41</v>
      </c>
    </row>
    <row r="22" spans="1:2" x14ac:dyDescent="0.25">
      <c r="A22" s="3">
        <v>2281</v>
      </c>
      <c r="B22" t="s">
        <v>42</v>
      </c>
    </row>
    <row r="23" spans="1:2" x14ac:dyDescent="0.25">
      <c r="A23" s="3">
        <v>2282</v>
      </c>
      <c r="B23" t="s">
        <v>43</v>
      </c>
    </row>
    <row r="24" spans="1:2" x14ac:dyDescent="0.25">
      <c r="A24" s="3">
        <v>2400</v>
      </c>
      <c r="B24" t="s">
        <v>44</v>
      </c>
    </row>
    <row r="25" spans="1:2" x14ac:dyDescent="0.25">
      <c r="A25" s="3">
        <v>2410</v>
      </c>
      <c r="B25" t="s">
        <v>45</v>
      </c>
    </row>
    <row r="26" spans="1:2" x14ac:dyDescent="0.25">
      <c r="A26" s="3">
        <v>2420</v>
      </c>
      <c r="B26" t="s">
        <v>46</v>
      </c>
    </row>
    <row r="27" spans="1:2" x14ac:dyDescent="0.25">
      <c r="A27" s="3">
        <v>2600</v>
      </c>
      <c r="B27" t="s">
        <v>47</v>
      </c>
    </row>
    <row r="28" spans="1:2" x14ac:dyDescent="0.25">
      <c r="A28" s="3">
        <v>2610</v>
      </c>
      <c r="B28" t="s">
        <v>48</v>
      </c>
    </row>
    <row r="29" spans="1:2" x14ac:dyDescent="0.25">
      <c r="A29" s="3">
        <v>2620</v>
      </c>
      <c r="B29" t="s">
        <v>49</v>
      </c>
    </row>
    <row r="30" spans="1:2" x14ac:dyDescent="0.25">
      <c r="A30" s="3">
        <v>2630</v>
      </c>
      <c r="B30" t="s">
        <v>50</v>
      </c>
    </row>
    <row r="31" spans="1:2" x14ac:dyDescent="0.25">
      <c r="A31" s="3">
        <v>2700</v>
      </c>
      <c r="B31" t="s">
        <v>51</v>
      </c>
    </row>
    <row r="32" spans="1:2" x14ac:dyDescent="0.25">
      <c r="A32" s="3">
        <v>2710</v>
      </c>
      <c r="B32" t="s">
        <v>52</v>
      </c>
    </row>
    <row r="33" spans="1:2" x14ac:dyDescent="0.25">
      <c r="A33" s="3">
        <v>2720</v>
      </c>
      <c r="B33" t="s">
        <v>53</v>
      </c>
    </row>
    <row r="34" spans="1:2" x14ac:dyDescent="0.25">
      <c r="A34" s="3">
        <v>2730</v>
      </c>
      <c r="B34" t="s">
        <v>54</v>
      </c>
    </row>
    <row r="35" spans="1:2" x14ac:dyDescent="0.25">
      <c r="A35" s="3">
        <v>2800</v>
      </c>
      <c r="B35" t="s">
        <v>55</v>
      </c>
    </row>
    <row r="36" spans="1:2" x14ac:dyDescent="0.25">
      <c r="A36" s="3">
        <v>3000</v>
      </c>
      <c r="B36" t="s">
        <v>76</v>
      </c>
    </row>
    <row r="37" spans="1:2" x14ac:dyDescent="0.25">
      <c r="A37" s="3">
        <v>3100</v>
      </c>
      <c r="B37" t="s">
        <v>56</v>
      </c>
    </row>
    <row r="38" spans="1:2" x14ac:dyDescent="0.25">
      <c r="A38" s="3">
        <v>3110</v>
      </c>
      <c r="B38" t="s">
        <v>57</v>
      </c>
    </row>
    <row r="39" spans="1:2" x14ac:dyDescent="0.25">
      <c r="A39" s="3">
        <v>3120</v>
      </c>
      <c r="B39" t="s">
        <v>58</v>
      </c>
    </row>
    <row r="40" spans="1:2" x14ac:dyDescent="0.25">
      <c r="A40" s="3">
        <v>3121</v>
      </c>
      <c r="B40" t="s">
        <v>59</v>
      </c>
    </row>
    <row r="41" spans="1:2" x14ac:dyDescent="0.25">
      <c r="A41" s="3">
        <v>3122</v>
      </c>
      <c r="B41" t="s">
        <v>60</v>
      </c>
    </row>
    <row r="42" spans="1:2" x14ac:dyDescent="0.25">
      <c r="A42" s="3">
        <v>3130</v>
      </c>
      <c r="B42" t="s">
        <v>61</v>
      </c>
    </row>
    <row r="43" spans="1:2" x14ac:dyDescent="0.25">
      <c r="A43" s="3">
        <v>3131</v>
      </c>
      <c r="B43" t="s">
        <v>62</v>
      </c>
    </row>
    <row r="44" spans="1:2" x14ac:dyDescent="0.25">
      <c r="A44" s="3">
        <v>3132</v>
      </c>
      <c r="B44" t="s">
        <v>63</v>
      </c>
    </row>
    <row r="45" spans="1:2" x14ac:dyDescent="0.25">
      <c r="A45" s="3">
        <v>3140</v>
      </c>
      <c r="B45" t="s">
        <v>64</v>
      </c>
    </row>
    <row r="46" spans="1:2" x14ac:dyDescent="0.25">
      <c r="A46" s="3">
        <v>3141</v>
      </c>
      <c r="B46" t="s">
        <v>65</v>
      </c>
    </row>
    <row r="47" spans="1:2" x14ac:dyDescent="0.25">
      <c r="A47" s="3">
        <v>3142</v>
      </c>
      <c r="B47" t="s">
        <v>66</v>
      </c>
    </row>
    <row r="48" spans="1:2" x14ac:dyDescent="0.25">
      <c r="A48" s="3">
        <v>3143</v>
      </c>
      <c r="B48" t="s">
        <v>67</v>
      </c>
    </row>
    <row r="49" spans="1:2" x14ac:dyDescent="0.25">
      <c r="A49" s="3">
        <v>3150</v>
      </c>
      <c r="B49" t="s">
        <v>68</v>
      </c>
    </row>
    <row r="50" spans="1:2" x14ac:dyDescent="0.25">
      <c r="A50" s="3">
        <v>3160</v>
      </c>
      <c r="B50" t="s">
        <v>69</v>
      </c>
    </row>
    <row r="51" spans="1:2" x14ac:dyDescent="0.25">
      <c r="A51" s="3">
        <v>3200</v>
      </c>
      <c r="B51" t="s">
        <v>70</v>
      </c>
    </row>
    <row r="52" spans="1:2" x14ac:dyDescent="0.25">
      <c r="A52" s="3">
        <v>3210</v>
      </c>
      <c r="B52" t="s">
        <v>71</v>
      </c>
    </row>
    <row r="53" spans="1:2" x14ac:dyDescent="0.25">
      <c r="A53" s="3">
        <v>3220</v>
      </c>
      <c r="B53" t="s">
        <v>72</v>
      </c>
    </row>
    <row r="54" spans="1:2" x14ac:dyDescent="0.25">
      <c r="A54" s="3">
        <v>3230</v>
      </c>
      <c r="B54" t="s">
        <v>73</v>
      </c>
    </row>
    <row r="55" spans="1:2" x14ac:dyDescent="0.25">
      <c r="A55" s="3">
        <v>3240</v>
      </c>
      <c r="B55" t="s">
        <v>74</v>
      </c>
    </row>
    <row r="56" spans="1:2" x14ac:dyDescent="0.25">
      <c r="A56" s="3">
        <v>9000</v>
      </c>
      <c r="B56" t="s">
        <v>77</v>
      </c>
    </row>
  </sheetData>
  <sheetProtection password="88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планів</vt:lpstr>
      <vt:lpstr>Тип процедури</vt:lpstr>
      <vt:lpstr>Валюти</vt:lpstr>
      <vt:lpstr>Рік</vt:lpstr>
      <vt:lpstr>Початок проведення закупівлі</vt:lpstr>
      <vt:lpstr>КЕКВ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Пользователь Windows</cp:lastModifiedBy>
  <cp:lastPrinted>2018-06-20T12:40:58Z</cp:lastPrinted>
  <dcterms:created xsi:type="dcterms:W3CDTF">2016-08-26T07:59:59Z</dcterms:created>
  <dcterms:modified xsi:type="dcterms:W3CDTF">2018-08-15T13:12:51Z</dcterms:modified>
</cp:coreProperties>
</file>